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SVDP\Charity Tracker\Excels\"/>
    </mc:Choice>
  </mc:AlternateContent>
  <xr:revisionPtr revIDLastSave="0" documentId="13_ncr:1_{4E39F0EB-F152-47CA-B008-4FBDCB6EF52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Lookup" sheetId="2" r:id="rId1"/>
    <sheet name="Data" sheetId="1" r:id="rId2"/>
    <sheet name="Lookup2" sheetId="5" r:id="rId3"/>
    <sheet name="Data2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C10" i="5"/>
  <c r="C9" i="5"/>
  <c r="C8" i="5"/>
  <c r="C7" i="5"/>
  <c r="C4" i="5"/>
  <c r="C3" i="5"/>
  <c r="C18" i="5"/>
  <c r="B23" i="5" s="1"/>
  <c r="E12" i="5"/>
  <c r="E11" i="5"/>
  <c r="E10" i="5"/>
  <c r="E9" i="5"/>
  <c r="E8" i="5"/>
  <c r="E7" i="5"/>
  <c r="E6" i="5"/>
  <c r="I22" i="5" l="1"/>
  <c r="H21" i="5"/>
  <c r="F23" i="5"/>
  <c r="E22" i="5"/>
  <c r="D21" i="5"/>
  <c r="I21" i="5"/>
  <c r="G23" i="5"/>
  <c r="F22" i="5"/>
  <c r="E21" i="5"/>
  <c r="C23" i="5"/>
  <c r="C21" i="5"/>
  <c r="H23" i="5"/>
  <c r="G22" i="5"/>
  <c r="F21" i="5"/>
  <c r="D23" i="5"/>
  <c r="C22" i="5"/>
  <c r="I23" i="5"/>
  <c r="H22" i="5"/>
  <c r="G21" i="5"/>
  <c r="E23" i="5"/>
  <c r="D22" i="5"/>
  <c r="E20" i="5"/>
  <c r="I20" i="5"/>
  <c r="B22" i="5"/>
  <c r="F20" i="5"/>
  <c r="B21" i="5"/>
  <c r="B25" i="5"/>
  <c r="C20" i="5"/>
  <c r="G20" i="5"/>
  <c r="B24" i="5"/>
  <c r="D20" i="5"/>
  <c r="H20" i="5"/>
  <c r="C33" i="3"/>
  <c r="C39" i="3"/>
  <c r="C30" i="3"/>
  <c r="C11" i="3"/>
  <c r="C10" i="3"/>
  <c r="C31" i="3"/>
  <c r="C14" i="3"/>
  <c r="C26" i="3"/>
  <c r="C34" i="3"/>
  <c r="C21" i="3"/>
  <c r="C36" i="3"/>
  <c r="C17" i="3"/>
  <c r="C12" i="3"/>
  <c r="C40" i="3"/>
  <c r="C52" i="3"/>
  <c r="C53" i="3"/>
  <c r="C51" i="3"/>
  <c r="C32" i="3"/>
  <c r="C13" i="3"/>
  <c r="C23" i="3"/>
  <c r="C44" i="3"/>
  <c r="C27" i="3"/>
  <c r="C15" i="3"/>
  <c r="C28" i="3"/>
  <c r="C43" i="3"/>
  <c r="C22" i="3"/>
  <c r="C45" i="3"/>
  <c r="C48" i="3"/>
  <c r="C29" i="3"/>
  <c r="C38" i="3"/>
  <c r="C25" i="3"/>
  <c r="C35" i="3"/>
  <c r="C9" i="3"/>
  <c r="C47" i="3"/>
  <c r="C50" i="3"/>
  <c r="C49" i="3"/>
  <c r="C24" i="3"/>
  <c r="C18" i="3"/>
  <c r="C16" i="3"/>
  <c r="C37" i="3"/>
  <c r="C19" i="3"/>
  <c r="C46" i="3"/>
  <c r="C41" i="3"/>
  <c r="C20" i="3"/>
  <c r="C42" i="3"/>
  <c r="A147" i="3"/>
  <c r="A148" i="3"/>
  <c r="A33" i="3"/>
  <c r="A144" i="3"/>
  <c r="A145" i="3"/>
  <c r="A146" i="3"/>
  <c r="A39" i="3"/>
  <c r="A142" i="3"/>
  <c r="A143" i="3"/>
  <c r="A30" i="3"/>
  <c r="A138" i="3"/>
  <c r="A140" i="3"/>
  <c r="A139" i="3"/>
  <c r="A141" i="3"/>
  <c r="A11" i="3"/>
  <c r="A135" i="3"/>
  <c r="A132" i="3"/>
  <c r="A136" i="3"/>
  <c r="A137" i="3"/>
  <c r="A133" i="3"/>
  <c r="A134" i="3"/>
  <c r="A10" i="3"/>
  <c r="A131" i="3"/>
  <c r="A129" i="3"/>
  <c r="A130" i="3"/>
  <c r="A31" i="3"/>
  <c r="A128" i="3"/>
  <c r="A125" i="3"/>
  <c r="A126" i="3"/>
  <c r="A127" i="3"/>
  <c r="A14" i="3"/>
  <c r="A123" i="3"/>
  <c r="A122" i="3"/>
  <c r="A124" i="3"/>
  <c r="A26" i="3"/>
  <c r="A119" i="3"/>
  <c r="A120" i="3"/>
  <c r="A121" i="3"/>
  <c r="A118" i="3"/>
  <c r="A34" i="3"/>
  <c r="A117" i="3"/>
  <c r="A21" i="3"/>
  <c r="A113" i="3"/>
  <c r="A116" i="3"/>
  <c r="A114" i="3"/>
  <c r="A115" i="3"/>
  <c r="A36" i="3"/>
  <c r="A112" i="3"/>
  <c r="A17" i="3"/>
  <c r="A12" i="3"/>
  <c r="A40" i="3"/>
  <c r="A52" i="3"/>
  <c r="A111" i="3"/>
  <c r="A53" i="3"/>
  <c r="A110" i="3"/>
  <c r="A109" i="3"/>
  <c r="A51" i="3"/>
  <c r="A107" i="3"/>
  <c r="A108" i="3"/>
  <c r="A32" i="3"/>
  <c r="A106" i="3"/>
  <c r="A13" i="3"/>
  <c r="A104" i="3"/>
  <c r="A105" i="3"/>
  <c r="A23" i="3"/>
  <c r="A102" i="3"/>
  <c r="A99" i="3"/>
  <c r="A100" i="3"/>
  <c r="A101" i="3"/>
  <c r="A103" i="3"/>
  <c r="A44" i="3"/>
  <c r="A97" i="3"/>
  <c r="A98" i="3"/>
  <c r="A27" i="3"/>
  <c r="A96" i="3"/>
  <c r="A15" i="3"/>
  <c r="A93" i="3"/>
  <c r="A94" i="3"/>
  <c r="A95" i="3"/>
  <c r="A28" i="3"/>
  <c r="A91" i="3"/>
  <c r="A92" i="3"/>
  <c r="A90" i="3"/>
  <c r="A43" i="3"/>
  <c r="A88" i="3"/>
  <c r="A89" i="3"/>
  <c r="A22" i="3"/>
  <c r="A86" i="3"/>
  <c r="A85" i="3"/>
  <c r="A87" i="3"/>
  <c r="A45" i="3"/>
  <c r="A83" i="3"/>
  <c r="A84" i="3"/>
  <c r="A48" i="3"/>
  <c r="A63" i="3"/>
  <c r="A64" i="3"/>
  <c r="A65" i="3"/>
  <c r="A66" i="3"/>
  <c r="A67" i="3"/>
  <c r="A68" i="3"/>
  <c r="A69" i="3"/>
  <c r="A62" i="3"/>
  <c r="A61" i="3"/>
  <c r="A70" i="3"/>
  <c r="A71" i="3"/>
  <c r="A72" i="3"/>
  <c r="A75" i="3"/>
  <c r="A76" i="3"/>
  <c r="A73" i="3"/>
  <c r="A74" i="3"/>
  <c r="A77" i="3"/>
  <c r="A78" i="3"/>
  <c r="A79" i="3"/>
  <c r="A80" i="3"/>
  <c r="A81" i="3"/>
  <c r="A82" i="3"/>
  <c r="A56" i="3"/>
  <c r="A60" i="3"/>
  <c r="A59" i="3"/>
  <c r="A58" i="3"/>
  <c r="A57" i="3"/>
  <c r="A29" i="3"/>
  <c r="A38" i="3"/>
  <c r="A25" i="3"/>
  <c r="A35" i="3"/>
  <c r="A9" i="3"/>
  <c r="A47" i="3"/>
  <c r="A50" i="3"/>
  <c r="A49" i="3"/>
  <c r="A24" i="3"/>
  <c r="A18" i="3"/>
  <c r="A16" i="3"/>
  <c r="A37" i="3"/>
  <c r="A19" i="3"/>
  <c r="A46" i="3"/>
  <c r="A41" i="3"/>
  <c r="A20" i="3"/>
  <c r="A42" i="3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G24" i="5" l="1"/>
  <c r="C24" i="5"/>
  <c r="F24" i="5"/>
  <c r="E24" i="5"/>
  <c r="H24" i="5"/>
  <c r="D24" i="5"/>
  <c r="H25" i="5"/>
  <c r="D25" i="5"/>
  <c r="G25" i="5"/>
  <c r="C25" i="5"/>
  <c r="F25" i="5"/>
  <c r="E25" i="5"/>
  <c r="A38" i="1"/>
  <c r="A37" i="1"/>
  <c r="A50" i="1"/>
  <c r="A36" i="1"/>
  <c r="A49" i="1"/>
  <c r="A35" i="1"/>
  <c r="A68" i="1"/>
  <c r="A34" i="1"/>
  <c r="A33" i="1"/>
  <c r="A32" i="1"/>
  <c r="A43" i="1"/>
  <c r="A42" i="1"/>
  <c r="A94" i="1"/>
  <c r="A93" i="1"/>
  <c r="A31" i="1"/>
  <c r="A71" i="1"/>
  <c r="A30" i="1"/>
  <c r="A59" i="1"/>
  <c r="A58" i="1"/>
  <c r="A29" i="1"/>
  <c r="A76" i="1"/>
  <c r="A75" i="1"/>
  <c r="A57" i="1"/>
  <c r="A74" i="1"/>
  <c r="A28" i="1"/>
  <c r="A27" i="1"/>
  <c r="A89" i="1"/>
  <c r="A88" i="1"/>
  <c r="A95" i="1"/>
  <c r="A63" i="1"/>
  <c r="A62" i="1"/>
  <c r="A61" i="1"/>
  <c r="A73" i="1"/>
  <c r="A72" i="1"/>
  <c r="A26" i="1"/>
  <c r="A87" i="1"/>
  <c r="A86" i="1"/>
  <c r="A85" i="1"/>
  <c r="A84" i="1"/>
  <c r="A83" i="1"/>
  <c r="A92" i="1"/>
  <c r="A70" i="1"/>
  <c r="A91" i="1"/>
  <c r="A69" i="1"/>
  <c r="A25" i="1"/>
  <c r="A48" i="1"/>
  <c r="A47" i="1"/>
  <c r="A46" i="1"/>
  <c r="A90" i="1"/>
  <c r="A24" i="1"/>
  <c r="A45" i="1"/>
  <c r="A41" i="1"/>
  <c r="A40" i="1"/>
  <c r="A39" i="1"/>
  <c r="A23" i="1"/>
  <c r="A22" i="1"/>
  <c r="A55" i="1"/>
  <c r="A54" i="1"/>
  <c r="A53" i="1"/>
  <c r="A79" i="1"/>
  <c r="A78" i="1"/>
  <c r="A21" i="1"/>
  <c r="A20" i="1"/>
  <c r="A82" i="1"/>
  <c r="A81" i="1"/>
  <c r="A60" i="1"/>
  <c r="A19" i="1"/>
  <c r="A18" i="1"/>
  <c r="A67" i="1"/>
  <c r="A17" i="1"/>
  <c r="A80" i="1"/>
  <c r="A56" i="1"/>
  <c r="A16" i="1"/>
  <c r="A15" i="1"/>
  <c r="A14" i="1"/>
  <c r="A44" i="1"/>
  <c r="A13" i="1"/>
  <c r="A77" i="1"/>
  <c r="A12" i="1"/>
  <c r="A52" i="1"/>
  <c r="A51" i="1"/>
  <c r="A11" i="1"/>
  <c r="A10" i="1"/>
  <c r="A66" i="1"/>
  <c r="A65" i="1"/>
  <c r="A64" i="1"/>
  <c r="A9" i="1"/>
  <c r="C11" i="2" s="1"/>
  <c r="C9" i="2" l="1"/>
  <c r="E7" i="2"/>
  <c r="C7" i="2"/>
  <c r="C13" i="2"/>
  <c r="C10" i="2"/>
  <c r="C15" i="2"/>
  <c r="C12" i="2"/>
  <c r="C4" i="2"/>
  <c r="C14" i="2"/>
  <c r="C8" i="2"/>
  <c r="E10" i="2"/>
  <c r="E6" i="2"/>
  <c r="E9" i="2"/>
  <c r="C3" i="2"/>
  <c r="E12" i="2"/>
  <c r="E8" i="2"/>
  <c r="C18" i="2"/>
  <c r="B25" i="2" s="1"/>
  <c r="E11" i="2"/>
  <c r="F20" i="2" l="1"/>
  <c r="B24" i="2"/>
  <c r="D24" i="2" s="1"/>
  <c r="E20" i="2"/>
  <c r="C20" i="2"/>
  <c r="B22" i="2"/>
  <c r="C22" i="2" s="1"/>
  <c r="D20" i="2"/>
  <c r="B23" i="2"/>
  <c r="F23" i="2" s="1"/>
  <c r="H20" i="2"/>
  <c r="I20" i="2"/>
  <c r="G20" i="2"/>
  <c r="B21" i="2"/>
  <c r="G21" i="2" s="1"/>
  <c r="H25" i="2"/>
  <c r="D25" i="2"/>
  <c r="G25" i="2"/>
  <c r="C25" i="2"/>
  <c r="E25" i="2"/>
  <c r="F25" i="2"/>
  <c r="C23" i="2" l="1"/>
  <c r="F22" i="2"/>
  <c r="D23" i="2"/>
  <c r="G22" i="2"/>
  <c r="G23" i="2"/>
  <c r="E23" i="2"/>
  <c r="E21" i="2"/>
  <c r="F21" i="2"/>
  <c r="C21" i="2"/>
  <c r="D21" i="2"/>
  <c r="H21" i="2"/>
  <c r="H23" i="2"/>
  <c r="H24" i="2"/>
  <c r="E22" i="2"/>
  <c r="C24" i="2"/>
  <c r="D22" i="2"/>
  <c r="G24" i="2"/>
  <c r="E24" i="2"/>
  <c r="F24" i="2"/>
  <c r="H22" i="2"/>
</calcChain>
</file>

<file path=xl/sharedStrings.xml><?xml version="1.0" encoding="utf-8"?>
<sst xmlns="http://schemas.openxmlformats.org/spreadsheetml/2006/main" count="3281" uniqueCount="721">
  <si>
    <t>Filters:</t>
  </si>
  <si>
    <t>Include private records:</t>
  </si>
  <si>
    <t>Yes</t>
  </si>
  <si>
    <t>Cases to include:</t>
  </si>
  <si>
    <t>All created</t>
  </si>
  <si>
    <t>Date range:</t>
  </si>
  <si>
    <t>Jan 01, 2020 to Feb 24, 2020</t>
  </si>
  <si>
    <t>Summary:</t>
  </si>
  <si>
    <t>Case #</t>
  </si>
  <si>
    <t>Household #</t>
  </si>
  <si>
    <t>Dependant Count</t>
  </si>
  <si>
    <t>First Name</t>
  </si>
  <si>
    <t>Middle Name</t>
  </si>
  <si>
    <t>Last Name</t>
  </si>
  <si>
    <t>Suffix</t>
  </si>
  <si>
    <t>Date of Birth</t>
  </si>
  <si>
    <t>Case Age</t>
  </si>
  <si>
    <t>Street Address</t>
  </si>
  <si>
    <t>City</t>
  </si>
  <si>
    <t>State</t>
  </si>
  <si>
    <t>Zip code</t>
  </si>
  <si>
    <t>County</t>
  </si>
  <si>
    <t>Mailing Address</t>
  </si>
  <si>
    <t>Phone Numbers</t>
  </si>
  <si>
    <t>initiation Date</t>
  </si>
  <si>
    <t>Gender</t>
  </si>
  <si>
    <t>Marital status</t>
  </si>
  <si>
    <t>Employment</t>
  </si>
  <si>
    <t>Ethnicity</t>
  </si>
  <si>
    <t>Receives Medicaid</t>
  </si>
  <si>
    <t>Receives Medicare</t>
  </si>
  <si>
    <t>Receives SNAP/Food Stamps</t>
  </si>
  <si>
    <t>Receives Social Security</t>
  </si>
  <si>
    <t>Receives Veterans Benefits</t>
  </si>
  <si>
    <t>Receives WIC</t>
  </si>
  <si>
    <t>Receives Disability</t>
  </si>
  <si>
    <t>Household Size</t>
  </si>
  <si>
    <t>Relationship to HoH</t>
  </si>
  <si>
    <t>C0001</t>
  </si>
  <si>
    <t>H0001</t>
  </si>
  <si>
    <t>William</t>
  </si>
  <si>
    <t>Retherford</t>
  </si>
  <si>
    <t>39 yrs</t>
  </si>
  <si>
    <t>24 City Terrace</t>
  </si>
  <si>
    <t>Newburgh</t>
  </si>
  <si>
    <t>NY</t>
  </si>
  <si>
    <t>Orange</t>
  </si>
  <si>
    <t>Cell: 845-381-8341</t>
  </si>
  <si>
    <t>YES</t>
  </si>
  <si>
    <t>Self</t>
  </si>
  <si>
    <t>C0002</t>
  </si>
  <si>
    <t>H0002</t>
  </si>
  <si>
    <t>Maria</t>
  </si>
  <si>
    <t>E</t>
  </si>
  <si>
    <t>Fernandez</t>
  </si>
  <si>
    <t>56 yrs</t>
  </si>
  <si>
    <t>97 Cedar Avenue #Lot 18</t>
  </si>
  <si>
    <t>New Windsor</t>
  </si>
  <si>
    <t>Cell: 929-287-9244</t>
  </si>
  <si>
    <t>Female</t>
  </si>
  <si>
    <t>Married</t>
  </si>
  <si>
    <t>Unemployed</t>
  </si>
  <si>
    <t>C0003</t>
  </si>
  <si>
    <t>H0003</t>
  </si>
  <si>
    <t>Esther</t>
  </si>
  <si>
    <t>57 yrs</t>
  </si>
  <si>
    <t>54 Van Ness Street</t>
  </si>
  <si>
    <t>Widow</t>
  </si>
  <si>
    <t>C0004</t>
  </si>
  <si>
    <t>H0004</t>
  </si>
  <si>
    <t>Rosa</t>
  </si>
  <si>
    <t>Valiente-Jaurez</t>
  </si>
  <si>
    <t>29 yrs</t>
  </si>
  <si>
    <t>75 Carter Street</t>
  </si>
  <si>
    <t>Cell: 845-542-5307</t>
  </si>
  <si>
    <t>Single</t>
  </si>
  <si>
    <t>C0005</t>
  </si>
  <si>
    <t>H0005</t>
  </si>
  <si>
    <t>Lucerito</t>
  </si>
  <si>
    <t>Escamilia</t>
  </si>
  <si>
    <t>32 yrs</t>
  </si>
  <si>
    <t>18 Underhill Place</t>
  </si>
  <si>
    <t>Cell: 845-391-9954</t>
  </si>
  <si>
    <t>C0011</t>
  </si>
  <si>
    <t>H0011</t>
  </si>
  <si>
    <t>Nieves</t>
  </si>
  <si>
    <t>59 yrs</t>
  </si>
  <si>
    <t>180 Ann Street</t>
  </si>
  <si>
    <t>Dutchess</t>
  </si>
  <si>
    <t>Cell: 845-401-5199</t>
  </si>
  <si>
    <t>C0012</t>
  </si>
  <si>
    <t>H0012</t>
  </si>
  <si>
    <t>Ianthe</t>
  </si>
  <si>
    <t>Dehaney</t>
  </si>
  <si>
    <t>63 yrs</t>
  </si>
  <si>
    <t>26 Lake Drive</t>
  </si>
  <si>
    <t>Cell: 845-569-1329</t>
  </si>
  <si>
    <t>C0013</t>
  </si>
  <si>
    <t>H0013</t>
  </si>
  <si>
    <t>David</t>
  </si>
  <si>
    <t>Eliphete</t>
  </si>
  <si>
    <t>64 yrs</t>
  </si>
  <si>
    <t>53 Varick Homes</t>
  </si>
  <si>
    <t>Male</t>
  </si>
  <si>
    <t>C0014</t>
  </si>
  <si>
    <t>H0014</t>
  </si>
  <si>
    <t>Anne</t>
  </si>
  <si>
    <t>Gerome</t>
  </si>
  <si>
    <t>89 yrs</t>
  </si>
  <si>
    <t>150 Smith Street #2-9</t>
  </si>
  <si>
    <t>Cell: 845-787-0644</t>
  </si>
  <si>
    <t>C0015</t>
  </si>
  <si>
    <t>H0015</t>
  </si>
  <si>
    <t>Myrlande</t>
  </si>
  <si>
    <t>Velcime</t>
  </si>
  <si>
    <t>51 yrs</t>
  </si>
  <si>
    <t>ny</t>
  </si>
  <si>
    <t>Cell: 845-200-1057</t>
  </si>
  <si>
    <t>C0016</t>
  </si>
  <si>
    <t>H0016</t>
  </si>
  <si>
    <t>Wesner</t>
  </si>
  <si>
    <t>120 Varick Homes</t>
  </si>
  <si>
    <t>Cell: 845-762-1380</t>
  </si>
  <si>
    <t>C0017</t>
  </si>
  <si>
    <t>H0017</t>
  </si>
  <si>
    <t>Chand</t>
  </si>
  <si>
    <t>Vandana</t>
  </si>
  <si>
    <t>35 yrs</t>
  </si>
  <si>
    <t>220 Broadway</t>
  </si>
  <si>
    <t>Cell: 929-603-6661</t>
  </si>
  <si>
    <t>C0018</t>
  </si>
  <si>
    <t>H0018</t>
  </si>
  <si>
    <t>Jackeline</t>
  </si>
  <si>
    <t>Azabache-Mayla</t>
  </si>
  <si>
    <t>31 yrs</t>
  </si>
  <si>
    <t>73 Fowler #1</t>
  </si>
  <si>
    <t>Cell: 845-390-8472</t>
  </si>
  <si>
    <t>C0019</t>
  </si>
  <si>
    <t>H0019</t>
  </si>
  <si>
    <t>Tania</t>
  </si>
  <si>
    <t>Medina</t>
  </si>
  <si>
    <t>43 yrs</t>
  </si>
  <si>
    <t>3146 US Route 9W #Lot 4</t>
  </si>
  <si>
    <t>Cell: 845-391-2077</t>
  </si>
  <si>
    <t>C0020</t>
  </si>
  <si>
    <t>H0020</t>
  </si>
  <si>
    <t>Betty</t>
  </si>
  <si>
    <t>Haffa</t>
  </si>
  <si>
    <t>58 yrs</t>
  </si>
  <si>
    <t>220 Walsh Avenue #2</t>
  </si>
  <si>
    <t>Cell: 845-764-2537</t>
  </si>
  <si>
    <t>C0021</t>
  </si>
  <si>
    <t>H0021</t>
  </si>
  <si>
    <t>Alber</t>
  </si>
  <si>
    <t>Ortega</t>
  </si>
  <si>
    <t>47 yrs</t>
  </si>
  <si>
    <t>14 Dubois Street #3</t>
  </si>
  <si>
    <t>Cell: 845-219-3555</t>
  </si>
  <si>
    <t>C0022</t>
  </si>
  <si>
    <t>H0022</t>
  </si>
  <si>
    <t>Leal</t>
  </si>
  <si>
    <t>585 West 155 St #3</t>
  </si>
  <si>
    <t>New York</t>
  </si>
  <si>
    <t>Cell: 929-239-0248</t>
  </si>
  <si>
    <t>C0024</t>
  </si>
  <si>
    <t>H0027</t>
  </si>
  <si>
    <t>Billy</t>
  </si>
  <si>
    <t>Jones</t>
  </si>
  <si>
    <t>4 yrs</t>
  </si>
  <si>
    <t>1 Main Street</t>
  </si>
  <si>
    <t>C0025</t>
  </si>
  <si>
    <t>Valiente</t>
  </si>
  <si>
    <t>13 yrs</t>
  </si>
  <si>
    <t>Daughter</t>
  </si>
  <si>
    <t>C0026</t>
  </si>
  <si>
    <t>Annie</t>
  </si>
  <si>
    <t>7 yrs</t>
  </si>
  <si>
    <t>C0027</t>
  </si>
  <si>
    <t>Miguel</t>
  </si>
  <si>
    <t>Lucero</t>
  </si>
  <si>
    <t>Son</t>
  </si>
  <si>
    <t>C0028</t>
  </si>
  <si>
    <t>Daniel</t>
  </si>
  <si>
    <t>2 yrs</t>
  </si>
  <si>
    <t>C0029</t>
  </si>
  <si>
    <t>Darby</t>
  </si>
  <si>
    <t>Lesscallet</t>
  </si>
  <si>
    <t>1 yr</t>
  </si>
  <si>
    <t>C0030</t>
  </si>
  <si>
    <t>Sophie</t>
  </si>
  <si>
    <t>Baquero</t>
  </si>
  <si>
    <t>C0031</t>
  </si>
  <si>
    <t>Matthew</t>
  </si>
  <si>
    <t>6 yrs</t>
  </si>
  <si>
    <t>C0032</t>
  </si>
  <si>
    <t>Adrian</t>
  </si>
  <si>
    <t>C0033</t>
  </si>
  <si>
    <t>None</t>
  </si>
  <si>
    <t>age unknown</t>
  </si>
  <si>
    <t>C0034</t>
  </si>
  <si>
    <t>Esteban</t>
  </si>
  <si>
    <t>C0035</t>
  </si>
  <si>
    <t>Joziah</t>
  </si>
  <si>
    <t>Great Grandson</t>
  </si>
  <si>
    <t>C0036</t>
  </si>
  <si>
    <t>Luis</t>
  </si>
  <si>
    <t>Flores</t>
  </si>
  <si>
    <t>3 yrs</t>
  </si>
  <si>
    <t>C0037</t>
  </si>
  <si>
    <t>Ressell</t>
  </si>
  <si>
    <t>Rojas</t>
  </si>
  <si>
    <t>C0038</t>
  </si>
  <si>
    <t>Rissell</t>
  </si>
  <si>
    <t>9 yrs</t>
  </si>
  <si>
    <t>C0039</t>
  </si>
  <si>
    <t>Ashley</t>
  </si>
  <si>
    <t>Rodriguez</t>
  </si>
  <si>
    <t>10 yrs</t>
  </si>
  <si>
    <t>C0040</t>
  </si>
  <si>
    <t>James</t>
  </si>
  <si>
    <t>`Son</t>
  </si>
  <si>
    <t>C0041</t>
  </si>
  <si>
    <t>Erick</t>
  </si>
  <si>
    <t>Imitola</t>
  </si>
  <si>
    <t>C0042</t>
  </si>
  <si>
    <t>Sebastion</t>
  </si>
  <si>
    <t>C0043</t>
  </si>
  <si>
    <t>Anthony</t>
  </si>
  <si>
    <t>Martinez</t>
  </si>
  <si>
    <t>C0044</t>
  </si>
  <si>
    <t>Camila-Martinez</t>
  </si>
  <si>
    <t>C0045</t>
  </si>
  <si>
    <t>Kartavya</t>
  </si>
  <si>
    <t>C0046</t>
  </si>
  <si>
    <t>Aditya</t>
  </si>
  <si>
    <t>C0047</t>
  </si>
  <si>
    <t>Victor</t>
  </si>
  <si>
    <t>C0048</t>
  </si>
  <si>
    <t>Immanuel</t>
  </si>
  <si>
    <t>Velicme</t>
  </si>
  <si>
    <t>C0049</t>
  </si>
  <si>
    <t>Autumn</t>
  </si>
  <si>
    <t>McPherson</t>
  </si>
  <si>
    <t>19 days</t>
  </si>
  <si>
    <t>C0050</t>
  </si>
  <si>
    <t>John</t>
  </si>
  <si>
    <t>11 mo</t>
  </si>
  <si>
    <t>C0051</t>
  </si>
  <si>
    <t>Amirus</t>
  </si>
  <si>
    <t>C0052</t>
  </si>
  <si>
    <t>H0057</t>
  </si>
  <si>
    <t>Blanca</t>
  </si>
  <si>
    <t>Vasquez</t>
  </si>
  <si>
    <t>40 yrs</t>
  </si>
  <si>
    <t>61 Hasbrouck Street</t>
  </si>
  <si>
    <t>Cell: 845-375-4744</t>
  </si>
  <si>
    <t>C0053</t>
  </si>
  <si>
    <t>Garcia</t>
  </si>
  <si>
    <t>C0054</t>
  </si>
  <si>
    <t>Jesler</t>
  </si>
  <si>
    <t>C0055</t>
  </si>
  <si>
    <t>H0060</t>
  </si>
  <si>
    <t>Liliana</t>
  </si>
  <si>
    <t>Sosa-Bello</t>
  </si>
  <si>
    <t>79 Lander Street</t>
  </si>
  <si>
    <t>Cell: 845-542-3558</t>
  </si>
  <si>
    <t>C0056</t>
  </si>
  <si>
    <t>Lucia</t>
  </si>
  <si>
    <t>Mejia</t>
  </si>
  <si>
    <t>C0057</t>
  </si>
  <si>
    <t>Anderson</t>
  </si>
  <si>
    <t>8 yrs</t>
  </si>
  <si>
    <t>C0058</t>
  </si>
  <si>
    <t>Leslie</t>
  </si>
  <si>
    <t>Sosa</t>
  </si>
  <si>
    <t>C0059</t>
  </si>
  <si>
    <t>H0064</t>
  </si>
  <si>
    <t>Alicia</t>
  </si>
  <si>
    <t>6 Mill Street</t>
  </si>
  <si>
    <t>Cell: 854-764-7213</t>
  </si>
  <si>
    <t>C0060</t>
  </si>
  <si>
    <t>Natasha</t>
  </si>
  <si>
    <t>Ochoa</t>
  </si>
  <si>
    <t>16 yrs</t>
  </si>
  <si>
    <t>C0061</t>
  </si>
  <si>
    <t>Andres</t>
  </si>
  <si>
    <t>19 yrs</t>
  </si>
  <si>
    <t>C0062</t>
  </si>
  <si>
    <t>H0067</t>
  </si>
  <si>
    <t>Nora</t>
  </si>
  <si>
    <t>55 yrs</t>
  </si>
  <si>
    <t>46 William Street</t>
  </si>
  <si>
    <t>Cell: 845-245-0280</t>
  </si>
  <si>
    <t>C0063</t>
  </si>
  <si>
    <t>Ayden</t>
  </si>
  <si>
    <t>C0064</t>
  </si>
  <si>
    <t>Milania</t>
  </si>
  <si>
    <t>Rivera</t>
  </si>
  <si>
    <t>C0065</t>
  </si>
  <si>
    <t>Lailani</t>
  </si>
  <si>
    <t>C0066</t>
  </si>
  <si>
    <t>H0071</t>
  </si>
  <si>
    <t>Adelaida</t>
  </si>
  <si>
    <t>Hinostroza</t>
  </si>
  <si>
    <t>49 yrs</t>
  </si>
  <si>
    <t>502 South Street</t>
  </si>
  <si>
    <t>Cell: 845-520-1287</t>
  </si>
  <si>
    <t>C0067</t>
  </si>
  <si>
    <t>Elera</t>
  </si>
  <si>
    <t>C0068</t>
  </si>
  <si>
    <t>Carlos</t>
  </si>
  <si>
    <t>C0069</t>
  </si>
  <si>
    <t>Alexander</t>
  </si>
  <si>
    <t>C0070</t>
  </si>
  <si>
    <t>H0075</t>
  </si>
  <si>
    <t>Ivette</t>
  </si>
  <si>
    <t>Chacaliaza</t>
  </si>
  <si>
    <t>42 yrs</t>
  </si>
  <si>
    <t>437 First Street #2</t>
  </si>
  <si>
    <t>C0071</t>
  </si>
  <si>
    <t>6 mo</t>
  </si>
  <si>
    <t>C0072</t>
  </si>
  <si>
    <t>H0077</t>
  </si>
  <si>
    <t>Paola</t>
  </si>
  <si>
    <t>Hernandez</t>
  </si>
  <si>
    <t>37 yrs</t>
  </si>
  <si>
    <t>89 Mill Street</t>
  </si>
  <si>
    <t>Cell: 845-275-8913</t>
  </si>
  <si>
    <t>C0073</t>
  </si>
  <si>
    <t>Nancy</t>
  </si>
  <si>
    <t>C0074</t>
  </si>
  <si>
    <t>Jacqueline</t>
  </si>
  <si>
    <t>8 mo</t>
  </si>
  <si>
    <t>C0075</t>
  </si>
  <si>
    <t>H0080</t>
  </si>
  <si>
    <t>Angelica</t>
  </si>
  <si>
    <t>Soriano</t>
  </si>
  <si>
    <t>187 Renwick Street</t>
  </si>
  <si>
    <t>Cell: 845-926-1121</t>
  </si>
  <si>
    <t>C0076</t>
  </si>
  <si>
    <t>Mary Jane</t>
  </si>
  <si>
    <t>Moran</t>
  </si>
  <si>
    <t>C0077</t>
  </si>
  <si>
    <t>Geoffrey</t>
  </si>
  <si>
    <t>14 yrs</t>
  </si>
  <si>
    <t>C0078</t>
  </si>
  <si>
    <t>Henry</t>
  </si>
  <si>
    <t>12 yrs</t>
  </si>
  <si>
    <t>C0079</t>
  </si>
  <si>
    <t>Angelino</t>
  </si>
  <si>
    <t>C0080</t>
  </si>
  <si>
    <t>C0081</t>
  </si>
  <si>
    <t>H0086</t>
  </si>
  <si>
    <t>Nicolasa</t>
  </si>
  <si>
    <t>41 yrs</t>
  </si>
  <si>
    <t>285 Washington Street #3</t>
  </si>
  <si>
    <t>Cell: 848-863-0851</t>
  </si>
  <si>
    <t>C0082</t>
  </si>
  <si>
    <t>Britanny</t>
  </si>
  <si>
    <t>Perez</t>
  </si>
  <si>
    <t>C0083</t>
  </si>
  <si>
    <t>Melaniel</t>
  </si>
  <si>
    <t>C0084</t>
  </si>
  <si>
    <t>H0089</t>
  </si>
  <si>
    <t>Denise</t>
  </si>
  <si>
    <t>Carter</t>
  </si>
  <si>
    <t>54 yrs</t>
  </si>
  <si>
    <t>111 Broadway #232</t>
  </si>
  <si>
    <t>Cell: 845-420-1620</t>
  </si>
  <si>
    <t>C0085</t>
  </si>
  <si>
    <t>Angelina</t>
  </si>
  <si>
    <t>McLean</t>
  </si>
  <si>
    <t>15 days</t>
  </si>
  <si>
    <t>C0086</t>
  </si>
  <si>
    <t>H0091</t>
  </si>
  <si>
    <t>Dionary</t>
  </si>
  <si>
    <t>27 yrs</t>
  </si>
  <si>
    <t>92 Fitzgerald Drive</t>
  </si>
  <si>
    <t>Middletown</t>
  </si>
  <si>
    <t>Cell: 845-479-8286</t>
  </si>
  <si>
    <t>C0087</t>
  </si>
  <si>
    <t>Nilsa</t>
  </si>
  <si>
    <t>C0088</t>
  </si>
  <si>
    <t>Jahzer</t>
  </si>
  <si>
    <t>C0089</t>
  </si>
  <si>
    <t>H0094</t>
  </si>
  <si>
    <t>Lovely</t>
  </si>
  <si>
    <t>Desny</t>
  </si>
  <si>
    <t>White</t>
  </si>
  <si>
    <t>23 yrs</t>
  </si>
  <si>
    <t>PO Box 2903</t>
  </si>
  <si>
    <t>Newburgh NY</t>
  </si>
  <si>
    <t>Cell: 518-590-8508</t>
  </si>
  <si>
    <t>C0090</t>
  </si>
  <si>
    <t>Lakeem</t>
  </si>
  <si>
    <t>Thompson</t>
  </si>
  <si>
    <t>1 mo</t>
  </si>
  <si>
    <t>C0091</t>
  </si>
  <si>
    <t>Leia</t>
  </si>
  <si>
    <t>C0092</t>
  </si>
  <si>
    <t>H0097</t>
  </si>
  <si>
    <t>Sophia</t>
  </si>
  <si>
    <t>Zagoya</t>
  </si>
  <si>
    <t>25 yrs</t>
  </si>
  <si>
    <t>10 Edmunds Lane #A</t>
  </si>
  <si>
    <t>Pine Bush</t>
  </si>
  <si>
    <t>Cell: 845-820-9330</t>
  </si>
  <si>
    <t>C0093</t>
  </si>
  <si>
    <t>Kaiden</t>
  </si>
  <si>
    <t>Parker</t>
  </si>
  <si>
    <t>5 yrs</t>
  </si>
  <si>
    <t>Client ID</t>
  </si>
  <si>
    <t>Client Name</t>
  </si>
  <si>
    <t>Household ID</t>
  </si>
  <si>
    <t>,</t>
  </si>
  <si>
    <t>Age</t>
  </si>
  <si>
    <t>Address</t>
  </si>
  <si>
    <t>Zip</t>
  </si>
  <si>
    <t>Dependents</t>
  </si>
  <si>
    <t>Y</t>
  </si>
  <si>
    <t>Is Head of Household</t>
  </si>
  <si>
    <t>N</t>
  </si>
  <si>
    <t>Phone</t>
  </si>
  <si>
    <t>Status</t>
  </si>
  <si>
    <t>ID</t>
  </si>
  <si>
    <t>Date Registered</t>
  </si>
  <si>
    <t>Job Status</t>
  </si>
  <si>
    <t>Employed</t>
  </si>
  <si>
    <t>Y/N</t>
  </si>
  <si>
    <t>Income</t>
  </si>
  <si>
    <t>Medicaid</t>
  </si>
  <si>
    <t>Medicare</t>
  </si>
  <si>
    <t>SNAP/Food Stamps</t>
  </si>
  <si>
    <t>Social Security</t>
  </si>
  <si>
    <t>Veterans Benefits</t>
  </si>
  <si>
    <t>WIC</t>
  </si>
  <si>
    <t>Disability</t>
  </si>
  <si>
    <t>Azabache-Mayla,Jackeline</t>
  </si>
  <si>
    <t>Added</t>
  </si>
  <si>
    <t>Keep</t>
  </si>
  <si>
    <t>Jan 01, 2020 to Feb 29, 2020</t>
  </si>
  <si>
    <t>Initiation Date</t>
  </si>
  <si>
    <t>21 days</t>
  </si>
  <si>
    <t>0 days</t>
  </si>
  <si>
    <t>17 days</t>
  </si>
  <si>
    <t>C0094</t>
  </si>
  <si>
    <t>H0099</t>
  </si>
  <si>
    <t>Deborah</t>
  </si>
  <si>
    <t>Yankus</t>
  </si>
  <si>
    <t>53 yrs</t>
  </si>
  <si>
    <t>277 Washington Street</t>
  </si>
  <si>
    <t>Cell: 845-549-6084</t>
  </si>
  <si>
    <t>C0095</t>
  </si>
  <si>
    <t>H0100</t>
  </si>
  <si>
    <t>Kristina</t>
  </si>
  <si>
    <t>Potts</t>
  </si>
  <si>
    <t>28 yrs</t>
  </si>
  <si>
    <t>33 Revolutionary Road</t>
  </si>
  <si>
    <t>Cortlandt Manor</t>
  </si>
  <si>
    <t>Westchester</t>
  </si>
  <si>
    <t>Cell: 845-418-0086</t>
  </si>
  <si>
    <t>C0096</t>
  </si>
  <si>
    <t>H0101</t>
  </si>
  <si>
    <t>Deisy</t>
  </si>
  <si>
    <t>Cabrera</t>
  </si>
  <si>
    <t>81 yrs</t>
  </si>
  <si>
    <t>101 Hasbrouck Street</t>
  </si>
  <si>
    <t>Cell: 845-702-9161</t>
  </si>
  <si>
    <t>C0097</t>
  </si>
  <si>
    <t>H0102</t>
  </si>
  <si>
    <t>Dalia</t>
  </si>
  <si>
    <t>Dominguez</t>
  </si>
  <si>
    <t>260 Washington Street</t>
  </si>
  <si>
    <t>Cell: 845-375-5138</t>
  </si>
  <si>
    <t>C0098</t>
  </si>
  <si>
    <t>Mavel</t>
  </si>
  <si>
    <t>C0099</t>
  </si>
  <si>
    <t>H0104</t>
  </si>
  <si>
    <t>Melvin</t>
  </si>
  <si>
    <t>20 North Miller Street</t>
  </si>
  <si>
    <t>Cell: 845-401-4141</t>
  </si>
  <si>
    <t>C0100</t>
  </si>
  <si>
    <t>Jr</t>
  </si>
  <si>
    <t>C0101</t>
  </si>
  <si>
    <t>Joseph</t>
  </si>
  <si>
    <t>C0102</t>
  </si>
  <si>
    <t>Miracle</t>
  </si>
  <si>
    <t>C0103</t>
  </si>
  <si>
    <t>Joel</t>
  </si>
  <si>
    <t>C0104</t>
  </si>
  <si>
    <t>H0109</t>
  </si>
  <si>
    <t>Raffi</t>
  </si>
  <si>
    <t>34 yrs</t>
  </si>
  <si>
    <t>555 Broadway</t>
  </si>
  <si>
    <t>Cell: 845-762-9167</t>
  </si>
  <si>
    <t>C0105</t>
  </si>
  <si>
    <t>Samuel</t>
  </si>
  <si>
    <t>C0106</t>
  </si>
  <si>
    <t>H0111</t>
  </si>
  <si>
    <t>Zoraida</t>
  </si>
  <si>
    <t>55 Broadway</t>
  </si>
  <si>
    <t>C0107</t>
  </si>
  <si>
    <t>C0108</t>
  </si>
  <si>
    <t>Salma</t>
  </si>
  <si>
    <t>C0109</t>
  </si>
  <si>
    <t>Unknown</t>
  </si>
  <si>
    <t>C0110</t>
  </si>
  <si>
    <t>Jhassua</t>
  </si>
  <si>
    <t>C0111</t>
  </si>
  <si>
    <t>H0116</t>
  </si>
  <si>
    <t>Claudia</t>
  </si>
  <si>
    <t>284 Washington Street</t>
  </si>
  <si>
    <t>Cell: 845-401-2184</t>
  </si>
  <si>
    <t>C0112</t>
  </si>
  <si>
    <t>Brisa</t>
  </si>
  <si>
    <t>Valerio</t>
  </si>
  <si>
    <t>C0113</t>
  </si>
  <si>
    <t>Abraham</t>
  </si>
  <si>
    <t>C0114</t>
  </si>
  <si>
    <t>Minerva</t>
  </si>
  <si>
    <t>Herrera</t>
  </si>
  <si>
    <t>C0115</t>
  </si>
  <si>
    <t>H0120</t>
  </si>
  <si>
    <t>Lozano</t>
  </si>
  <si>
    <t>Celeste</t>
  </si>
  <si>
    <t>136 John Street</t>
  </si>
  <si>
    <t>Cell: 845-784-2599</t>
  </si>
  <si>
    <t>C0116</t>
  </si>
  <si>
    <t>Elliena</t>
  </si>
  <si>
    <t>Cruz</t>
  </si>
  <si>
    <t>C0117</t>
  </si>
  <si>
    <t>Estevan</t>
  </si>
  <si>
    <t>Lopez</t>
  </si>
  <si>
    <t>C0118</t>
  </si>
  <si>
    <t>Emmanuel</t>
  </si>
  <si>
    <t>C0119</t>
  </si>
  <si>
    <t>Hannah</t>
  </si>
  <si>
    <t>11 yrs</t>
  </si>
  <si>
    <t>Neice</t>
  </si>
  <si>
    <t>C0120</t>
  </si>
  <si>
    <t>H0125</t>
  </si>
  <si>
    <t>Cadena</t>
  </si>
  <si>
    <t>3146 Route 9W #28</t>
  </si>
  <si>
    <t>Cell: 845-522-9663</t>
  </si>
  <si>
    <t>C0121</t>
  </si>
  <si>
    <t>Lemel</t>
  </si>
  <si>
    <t>Perez Lozano</t>
  </si>
  <si>
    <t>C0122</t>
  </si>
  <si>
    <t>Hermetes</t>
  </si>
  <si>
    <t>C0123</t>
  </si>
  <si>
    <t>Jennifere</t>
  </si>
  <si>
    <t>C0124</t>
  </si>
  <si>
    <t>H0129</t>
  </si>
  <si>
    <t>Eugenia</t>
  </si>
  <si>
    <t>Bautista</t>
  </si>
  <si>
    <t>44 Carpenter</t>
  </si>
  <si>
    <t>Cell: 845-784-9608</t>
  </si>
  <si>
    <t>C0125</t>
  </si>
  <si>
    <t>Extany</t>
  </si>
  <si>
    <t>Saqustume</t>
  </si>
  <si>
    <t>C0126</t>
  </si>
  <si>
    <t>15 yrs</t>
  </si>
  <si>
    <t>C0127</t>
  </si>
  <si>
    <t>Esbeydi</t>
  </si>
  <si>
    <t>C0128</t>
  </si>
  <si>
    <t>Esdey</t>
  </si>
  <si>
    <t>C0129</t>
  </si>
  <si>
    <t>Eriksen</t>
  </si>
  <si>
    <t>C0130</t>
  </si>
  <si>
    <t>4 mo</t>
  </si>
  <si>
    <t>C0131</t>
  </si>
  <si>
    <t>H0136</t>
  </si>
  <si>
    <t>Natalie</t>
  </si>
  <si>
    <t>Burnett</t>
  </si>
  <si>
    <t>36 yrs</t>
  </si>
  <si>
    <t>21 Hasbrouck</t>
  </si>
  <si>
    <t>Cell: 845-391-8499</t>
  </si>
  <si>
    <t>C0132</t>
  </si>
  <si>
    <t>Shyanne</t>
  </si>
  <si>
    <t>Peacock</t>
  </si>
  <si>
    <t>17 yrs</t>
  </si>
  <si>
    <t>C0133</t>
  </si>
  <si>
    <t>Noah</t>
  </si>
  <si>
    <t>C0134</t>
  </si>
  <si>
    <t>Kamani</t>
  </si>
  <si>
    <t>Fallen</t>
  </si>
  <si>
    <t>C0135</t>
  </si>
  <si>
    <t>Michael</t>
  </si>
  <si>
    <t>Burks</t>
  </si>
  <si>
    <t>C0136</t>
  </si>
  <si>
    <t>H0141</t>
  </si>
  <si>
    <t>Daphnee</t>
  </si>
  <si>
    <t>Lerebours</t>
  </si>
  <si>
    <t>225 First Street</t>
  </si>
  <si>
    <t>Cell: 845-391-7617</t>
  </si>
  <si>
    <t>Part time</t>
  </si>
  <si>
    <t>C0137</t>
  </si>
  <si>
    <t>Bradley</t>
  </si>
  <si>
    <t>Barthelemy</t>
  </si>
  <si>
    <t>C0138</t>
  </si>
  <si>
    <t>Archie</t>
  </si>
  <si>
    <t>7 mo</t>
  </si>
  <si>
    <t>C0139</t>
  </si>
  <si>
    <t>H0144</t>
  </si>
  <si>
    <t>Marie</t>
  </si>
  <si>
    <t>Polycarpe</t>
  </si>
  <si>
    <t>50 yrs</t>
  </si>
  <si>
    <t>Cell: 845-549-4999</t>
  </si>
  <si>
    <t>C0140</t>
  </si>
  <si>
    <t>Adaya</t>
  </si>
  <si>
    <t>Bienaime</t>
  </si>
  <si>
    <t>C0141</t>
  </si>
  <si>
    <t>Ashton</t>
  </si>
  <si>
    <t>C0142</t>
  </si>
  <si>
    <t>Alton</t>
  </si>
  <si>
    <t>C0143</t>
  </si>
  <si>
    <t>H0148</t>
  </si>
  <si>
    <t>Lourdes</t>
  </si>
  <si>
    <t>279 Broadway #3</t>
  </si>
  <si>
    <t>Cell: 845-282-6223</t>
  </si>
  <si>
    <t>No</t>
  </si>
  <si>
    <t>C0144</t>
  </si>
  <si>
    <t>Michelle</t>
  </si>
  <si>
    <t>Lazo</t>
  </si>
  <si>
    <t>C0145</t>
  </si>
  <si>
    <t>Norman</t>
  </si>
  <si>
    <t>Col</t>
  </si>
  <si>
    <t>Blank</t>
  </si>
  <si>
    <t>H00044</t>
  </si>
  <si>
    <t>H00043</t>
  </si>
  <si>
    <t>H00042</t>
  </si>
  <si>
    <t>H00041</t>
  </si>
  <si>
    <t>H00031</t>
  </si>
  <si>
    <t>H00052</t>
  </si>
  <si>
    <t>H00051</t>
  </si>
  <si>
    <t>H00123</t>
  </si>
  <si>
    <t>H00122</t>
  </si>
  <si>
    <t>H00121</t>
  </si>
  <si>
    <t>H00162</t>
  </si>
  <si>
    <t>H00161</t>
  </si>
  <si>
    <t>H00172</t>
  </si>
  <si>
    <t>H00171</t>
  </si>
  <si>
    <t>H00183</t>
  </si>
  <si>
    <t>H00182</t>
  </si>
  <si>
    <t>H00181</t>
  </si>
  <si>
    <t>H00194</t>
  </si>
  <si>
    <t>H00193</t>
  </si>
  <si>
    <t>H00192</t>
  </si>
  <si>
    <t>H00191</t>
  </si>
  <si>
    <t>H00201</t>
  </si>
  <si>
    <t>H00212</t>
  </si>
  <si>
    <t>H00211</t>
  </si>
  <si>
    <t>H00223</t>
  </si>
  <si>
    <t>H00222</t>
  </si>
  <si>
    <t>H00221</t>
  </si>
  <si>
    <t>H00572</t>
  </si>
  <si>
    <t>H00571</t>
  </si>
  <si>
    <t>H00603</t>
  </si>
  <si>
    <t>H00602</t>
  </si>
  <si>
    <t>H00601</t>
  </si>
  <si>
    <t>H00642</t>
  </si>
  <si>
    <t>H00641</t>
  </si>
  <si>
    <t>H00673</t>
  </si>
  <si>
    <t>H00672</t>
  </si>
  <si>
    <t>H00671</t>
  </si>
  <si>
    <t>H00713</t>
  </si>
  <si>
    <t>H00712</t>
  </si>
  <si>
    <t>H00711</t>
  </si>
  <si>
    <t>H00751</t>
  </si>
  <si>
    <t>H00772</t>
  </si>
  <si>
    <t>H00771</t>
  </si>
  <si>
    <t>H00805</t>
  </si>
  <si>
    <t>H00804</t>
  </si>
  <si>
    <t>H00803</t>
  </si>
  <si>
    <t>H00802</t>
  </si>
  <si>
    <t>H00801</t>
  </si>
  <si>
    <t>H00862</t>
  </si>
  <si>
    <t>H00861</t>
  </si>
  <si>
    <t>H00891</t>
  </si>
  <si>
    <t>H00912</t>
  </si>
  <si>
    <t>H00911</t>
  </si>
  <si>
    <t>H00942</t>
  </si>
  <si>
    <t>H00941</t>
  </si>
  <si>
    <t>H00971</t>
  </si>
  <si>
    <t>H01021</t>
  </si>
  <si>
    <t>H01044</t>
  </si>
  <si>
    <t>H01043</t>
  </si>
  <si>
    <t>H01042</t>
  </si>
  <si>
    <t>H01041</t>
  </si>
  <si>
    <t>H01091</t>
  </si>
  <si>
    <t>H01114</t>
  </si>
  <si>
    <t>H01113</t>
  </si>
  <si>
    <t>H01112</t>
  </si>
  <si>
    <t>H01111</t>
  </si>
  <si>
    <t>H01163</t>
  </si>
  <si>
    <t>H01162</t>
  </si>
  <si>
    <t>H01161</t>
  </si>
  <si>
    <t>H01204</t>
  </si>
  <si>
    <t>H01203</t>
  </si>
  <si>
    <t>H01202</t>
  </si>
  <si>
    <t>H01201</t>
  </si>
  <si>
    <t>H01253</t>
  </si>
  <si>
    <t>H01252</t>
  </si>
  <si>
    <t>H01251</t>
  </si>
  <si>
    <t>H01296</t>
  </si>
  <si>
    <t>H01295</t>
  </si>
  <si>
    <t>H01294</t>
  </si>
  <si>
    <t>H01293</t>
  </si>
  <si>
    <t>H01292</t>
  </si>
  <si>
    <t>H01291</t>
  </si>
  <si>
    <t>H01364</t>
  </si>
  <si>
    <t>H01363</t>
  </si>
  <si>
    <t>H01362</t>
  </si>
  <si>
    <t>H01361</t>
  </si>
  <si>
    <t>H01412</t>
  </si>
  <si>
    <t>H01411</t>
  </si>
  <si>
    <t>H01443</t>
  </si>
  <si>
    <t>H01442</t>
  </si>
  <si>
    <t>H01441</t>
  </si>
  <si>
    <t>H01482</t>
  </si>
  <si>
    <t>H01481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</si>
</sst>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/>
    <xf numFmtId="0" fontId="0" fillId="0" borderId="0" xfId="0" quotePrefix="1" applyFo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0" xfId="0" applyFont="1" applyBorder="1"/>
    <xf numFmtId="14" fontId="0" fillId="0" borderId="10" xfId="0" applyNumberFormat="1" applyFont="1" applyBorder="1"/>
    <xf numFmtId="49" fontId="0" fillId="0" borderId="10" xfId="0" applyNumberFormat="1" applyFont="1" applyBorder="1"/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4" xfId="0" applyFont="1" applyBorder="1"/>
    <xf numFmtId="0" fontId="16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Border="1"/>
    <xf numFmtId="0" fontId="16" fillId="0" borderId="0" xfId="0" applyFon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workbookViewId="0">
      <selection activeCell="G21" sqref="G21:G23"/>
    </sheetView>
  </sheetViews>
  <sheetFormatPr defaultRowHeight="14.4" x14ac:dyDescent="0.3"/>
  <cols>
    <col min="1" max="1" width="16.5546875" style="1" customWidth="1"/>
    <col min="2" max="2" width="3.5546875" style="1" customWidth="1"/>
    <col min="3" max="3" width="21.88671875" style="5" customWidth="1"/>
    <col min="4" max="4" width="22.88671875" style="5" customWidth="1"/>
    <col min="5" max="5" width="9.88671875" style="1" customWidth="1"/>
    <col min="6" max="6" width="19.6640625" style="1" customWidth="1"/>
    <col min="7" max="7" width="8.88671875" style="1"/>
    <col min="8" max="8" width="14.6640625" style="1" customWidth="1"/>
    <col min="9" max="9" width="20" style="1" customWidth="1"/>
    <col min="10" max="16384" width="8.88671875" style="1"/>
  </cols>
  <sheetData>
    <row r="2" spans="1:6" x14ac:dyDescent="0.3">
      <c r="A2" s="5" t="s">
        <v>412</v>
      </c>
      <c r="B2" s="5"/>
      <c r="C2" s="5" t="s">
        <v>437</v>
      </c>
      <c r="D2" s="5" t="s">
        <v>426</v>
      </c>
    </row>
    <row r="3" spans="1:6" x14ac:dyDescent="0.3">
      <c r="A3" s="5" t="s">
        <v>411</v>
      </c>
      <c r="B3" s="5"/>
      <c r="C3" s="5" t="str">
        <f>VLOOKUP($C$2,Data!$A:$AAA,4,0)</f>
        <v>C0018</v>
      </c>
      <c r="D3" s="5" t="s">
        <v>427</v>
      </c>
      <c r="F3" s="5"/>
    </row>
    <row r="4" spans="1:6" x14ac:dyDescent="0.3">
      <c r="A4" s="5" t="s">
        <v>413</v>
      </c>
      <c r="B4" s="5"/>
      <c r="C4" s="5" t="str">
        <f>VLOOKUP($C$2,Data!$A:$AAA,5,0)</f>
        <v>H0018</v>
      </c>
      <c r="F4" s="5"/>
    </row>
    <row r="5" spans="1:6" x14ac:dyDescent="0.3">
      <c r="A5" s="5" t="s">
        <v>424</v>
      </c>
      <c r="B5" s="5"/>
      <c r="C5" s="5" t="s">
        <v>428</v>
      </c>
      <c r="D5" s="5" t="s">
        <v>429</v>
      </c>
      <c r="E5" s="6"/>
      <c r="F5" s="5"/>
    </row>
    <row r="6" spans="1:6" x14ac:dyDescent="0.3">
      <c r="A6" s="5" t="s">
        <v>425</v>
      </c>
      <c r="B6" s="5"/>
      <c r="D6" s="5" t="s">
        <v>430</v>
      </c>
      <c r="E6" s="7">
        <f>VLOOKUP($C$2,Data!$A:$AAA,28,0)</f>
        <v>0</v>
      </c>
      <c r="F6" s="5"/>
    </row>
    <row r="7" spans="1:6" x14ac:dyDescent="0.3">
      <c r="A7" s="5" t="s">
        <v>25</v>
      </c>
      <c r="B7" s="5"/>
      <c r="C7" s="7" t="str">
        <f>VLOOKUP($C$2,Data!$A:$AAA,24,0)</f>
        <v>Female</v>
      </c>
      <c r="D7" s="5" t="s">
        <v>431</v>
      </c>
      <c r="E7" s="7">
        <f>VLOOKUP($C$2,Data!$A:$AAA,29,0)</f>
        <v>0</v>
      </c>
      <c r="F7" s="5"/>
    </row>
    <row r="8" spans="1:6" x14ac:dyDescent="0.3">
      <c r="A8" s="5" t="s">
        <v>423</v>
      </c>
      <c r="B8" s="5"/>
      <c r="C8" s="7" t="str">
        <f>VLOOKUP($C$2,Data!$A:$AAA,25,0)</f>
        <v>Married</v>
      </c>
      <c r="D8" s="5" t="s">
        <v>432</v>
      </c>
      <c r="E8" s="7">
        <f>VLOOKUP($C$2,Data!$A:$AAA,30,0)</f>
        <v>0</v>
      </c>
      <c r="F8" s="5"/>
    </row>
    <row r="9" spans="1:6" x14ac:dyDescent="0.3">
      <c r="A9" s="5" t="s">
        <v>15</v>
      </c>
      <c r="B9" s="5"/>
      <c r="C9" s="8">
        <f>VLOOKUP($C$2,Data!$A:$AAA,11,0)</f>
        <v>32288</v>
      </c>
      <c r="D9" s="5" t="s">
        <v>433</v>
      </c>
      <c r="E9" s="7">
        <f>VLOOKUP($C$2,Data!$A:$AAA,31,0)</f>
        <v>0</v>
      </c>
      <c r="F9" s="5"/>
    </row>
    <row r="10" spans="1:6" x14ac:dyDescent="0.3">
      <c r="A10" s="5" t="s">
        <v>415</v>
      </c>
      <c r="B10" s="5"/>
      <c r="C10" s="8" t="str">
        <f>VLOOKUP($C$2,Data!$A:$AAA,12,0)</f>
        <v>31 yrs</v>
      </c>
      <c r="D10" s="5" t="s">
        <v>434</v>
      </c>
      <c r="E10" s="7">
        <f>VLOOKUP($C$2,Data!$A:$AAA,32,0)</f>
        <v>0</v>
      </c>
    </row>
    <row r="11" spans="1:6" x14ac:dyDescent="0.3">
      <c r="A11" s="5" t="s">
        <v>416</v>
      </c>
      <c r="B11" s="5"/>
      <c r="C11" s="8" t="str">
        <f>VLOOKUP($C$2,Data!$A:$AAA,13,0)</f>
        <v>73 Fowler #1</v>
      </c>
      <c r="D11" s="5" t="s">
        <v>435</v>
      </c>
      <c r="E11" s="7">
        <f>VLOOKUP($C$2,Data!$A:$AAA,33,0)</f>
        <v>0</v>
      </c>
    </row>
    <row r="12" spans="1:6" x14ac:dyDescent="0.3">
      <c r="A12" s="5" t="s">
        <v>18</v>
      </c>
      <c r="B12" s="5"/>
      <c r="C12" s="8" t="str">
        <f>VLOOKUP($C$2,Data!$A:$AAA,14,0)</f>
        <v>Newburgh</v>
      </c>
      <c r="D12" s="5" t="s">
        <v>436</v>
      </c>
      <c r="E12" s="7">
        <f>VLOOKUP($C$2,Data!$A:$AAA,34,0)</f>
        <v>0</v>
      </c>
    </row>
    <row r="13" spans="1:6" x14ac:dyDescent="0.3">
      <c r="A13" s="5" t="s">
        <v>19</v>
      </c>
      <c r="B13" s="5"/>
      <c r="C13" s="8" t="str">
        <f>VLOOKUP($C$2,Data!$A:$AAA,15,0)</f>
        <v>NY</v>
      </c>
    </row>
    <row r="14" spans="1:6" x14ac:dyDescent="0.3">
      <c r="A14" s="5" t="s">
        <v>417</v>
      </c>
      <c r="B14" s="5"/>
      <c r="C14" s="9">
        <f>VLOOKUP($C$2,Data!$A:$AAA,16,0)</f>
        <v>12550</v>
      </c>
    </row>
    <row r="15" spans="1:6" x14ac:dyDescent="0.3">
      <c r="A15" s="5" t="s">
        <v>422</v>
      </c>
      <c r="B15" s="5"/>
      <c r="C15" s="7" t="str">
        <f>VLOOKUP($C$2,Data!$A:$AAA,22,0)</f>
        <v>Cell: 845-390-8472</v>
      </c>
    </row>
    <row r="16" spans="1:6" x14ac:dyDescent="0.3">
      <c r="A16" s="5"/>
      <c r="B16" s="5"/>
      <c r="C16" s="7"/>
    </row>
    <row r="17" spans="1:9" x14ac:dyDescent="0.3">
      <c r="A17" s="5"/>
      <c r="B17" s="5"/>
      <c r="C17" s="7"/>
    </row>
    <row r="18" spans="1:9" x14ac:dyDescent="0.3">
      <c r="A18" s="5" t="s">
        <v>418</v>
      </c>
      <c r="B18" s="5"/>
      <c r="C18" s="10">
        <f>VLOOKUP($C$2,Data!$A:$AAA,6,0)</f>
        <v>3</v>
      </c>
    </row>
    <row r="19" spans="1:9" x14ac:dyDescent="0.3">
      <c r="A19" s="5"/>
      <c r="B19" s="5"/>
      <c r="C19" s="10"/>
    </row>
    <row r="20" spans="1:9" x14ac:dyDescent="0.3">
      <c r="A20" s="5"/>
      <c r="B20" s="5"/>
      <c r="C20" s="7" t="str">
        <f>IF($C$18&gt;0,"First"," ")</f>
        <v>First</v>
      </c>
      <c r="D20" s="7" t="str">
        <f>IF($C$18&gt;0,"Last"," ")</f>
        <v>Last</v>
      </c>
      <c r="E20" s="7" t="str">
        <f>IF($C$18&gt;0,"DOB"," ")</f>
        <v>DOB</v>
      </c>
      <c r="F20" s="7" t="str">
        <f>IF($C$18&gt;0,"Age"," ")</f>
        <v>Age</v>
      </c>
      <c r="G20" s="7" t="str">
        <f>IF($C$18&gt;0,"Gender"," ")</f>
        <v>Gender</v>
      </c>
      <c r="H20" s="7" t="str">
        <f>IF($C$18&gt;0,"Relation"," ")</f>
        <v>Relation</v>
      </c>
      <c r="I20" s="7" t="str">
        <f>IF($C$18&gt;0,"ID"," ")</f>
        <v>ID</v>
      </c>
    </row>
    <row r="21" spans="1:9" x14ac:dyDescent="0.3">
      <c r="A21" s="5"/>
      <c r="B21" s="7">
        <f>IF(1&lt;=$C$18,1," ")</f>
        <v>1</v>
      </c>
      <c r="C21" s="11" t="str">
        <f>IF($B21&lt;=$C$18,(VLOOKUP(CONCATENATE($C$4,$B21),Data!$C$39:$AZ$95,5,1))," ")</f>
        <v>Erick</v>
      </c>
      <c r="D21" s="11" t="str">
        <f>IF($B21&lt;=$C$18,(VLOOKUP(CONCATENATE($C$4,$B21),Data!$C$39:$AZ$95,7,1))," ")</f>
        <v>Imitola</v>
      </c>
      <c r="E21" s="8" t="str">
        <f>IF($B21&lt;=$C$18,(VLOOKUP(CONCATENATE($C$4,$B21),Data!$C$39:$AZ$95,9,1))," ")</f>
        <v>None</v>
      </c>
      <c r="F21" s="8" t="str">
        <f>IF($B21&lt;=$C$18,(VLOOKUP(CONCATENATE($C$4,$B21),Data!$C$39:$AZ$95,10,1))," ")</f>
        <v>age unknown</v>
      </c>
      <c r="G21" s="8" t="str">
        <f>IF($B21&lt;=$C$18,(VLOOKUP(CONCATENATE($C$4,$B21),Data!$C$39:$AZ$95,22,1))," ")</f>
        <v>Male</v>
      </c>
      <c r="H21" s="8" t="str">
        <f>IF($B21&lt;=$C$18,(VLOOKUP(CONCATENATE($C$4,$B21),Data!$C$39:$AZ$95,35,1))," ")</f>
        <v>Son</v>
      </c>
      <c r="I21" s="5" t="s">
        <v>428</v>
      </c>
    </row>
    <row r="22" spans="1:9" x14ac:dyDescent="0.3">
      <c r="A22" s="5"/>
      <c r="B22" s="7">
        <f>IF(2&lt;=$C$18,2," ")</f>
        <v>2</v>
      </c>
      <c r="C22" s="11" t="str">
        <f>IF($B22&lt;=$C$18,(VLOOKUP(CONCATENATE($C$4,$B22),Data!$C$39:$AZ$95,5,1))," ")</f>
        <v>Matthew</v>
      </c>
      <c r="D22" s="11" t="str">
        <f>IF($B22&lt;=$C$18,(VLOOKUP(CONCATENATE($C$4,$B22),Data!$C$39:$AZ$95,7,1))," ")</f>
        <v>James</v>
      </c>
      <c r="E22" s="8">
        <f>IF($B22&lt;=$C$18,(VLOOKUP(CONCATENATE($C$4,$B22),Data!$C$39:$AZ$95,9,1))," ")</f>
        <v>42913</v>
      </c>
      <c r="F22" s="8" t="str">
        <f>IF($B22&lt;=$C$18,(VLOOKUP(CONCATENATE($C$4,$B22),Data!$C$39:$AZ$95,10,1))," ")</f>
        <v>2 yrs</v>
      </c>
      <c r="G22" s="8" t="str">
        <f>IF($B22&lt;=$C$18,(VLOOKUP(CONCATENATE($C$4,$B22),Data!$C$39:$AZ$95,22,1))," ")</f>
        <v>Male</v>
      </c>
      <c r="H22" s="8" t="str">
        <f>IF($B22&lt;=$C$18,(VLOOKUP(CONCATENATE($C$4,$B22),Data!$C$39:$AZ$95,35,1))," ")</f>
        <v>`Son</v>
      </c>
      <c r="I22" s="5" t="s">
        <v>428</v>
      </c>
    </row>
    <row r="23" spans="1:9" x14ac:dyDescent="0.3">
      <c r="A23" s="5"/>
      <c r="B23" s="7">
        <f>IF(3&lt;=$C$18,3," ")</f>
        <v>3</v>
      </c>
      <c r="C23" s="11" t="str">
        <f>IF($B23&lt;=$C$18,(VLOOKUP(CONCATENATE($C$4,$B23),Data!$C$39:$AZ$95,5,1))," ")</f>
        <v>Sebastion</v>
      </c>
      <c r="D23" s="11" t="str">
        <f>IF($B23&lt;=$C$18,(VLOOKUP(CONCATENATE($C$4,$B23),Data!$C$39:$AZ$95,7,1))," ")</f>
        <v>James</v>
      </c>
      <c r="E23" s="8" t="str">
        <f>IF($B23&lt;=$C$18,(VLOOKUP(CONCATENATE($C$4,$B23),Data!$C$39:$AZ$95,9,1))," ")</f>
        <v>None</v>
      </c>
      <c r="F23" s="8" t="str">
        <f>IF($B23&lt;=$C$18,(VLOOKUP(CONCATENATE($C$4,$B23),Data!$C$39:$AZ$95,10,1))," ")</f>
        <v>age unknown</v>
      </c>
      <c r="G23" s="8" t="str">
        <f>IF($B23&lt;=$C$18,(VLOOKUP(CONCATENATE($C$4,$B23),Data!$C$39:$AZ$95,22,1))," ")</f>
        <v>Male</v>
      </c>
      <c r="H23" s="8" t="str">
        <f>IF($B23&lt;=$C$18,(VLOOKUP(CONCATENATE($C$4,$B23),Data!$C$39:$AZ$95,35,1))," ")</f>
        <v>Son</v>
      </c>
      <c r="I23" s="5" t="s">
        <v>428</v>
      </c>
    </row>
    <row r="24" spans="1:9" x14ac:dyDescent="0.3">
      <c r="A24" s="5"/>
      <c r="B24" s="7" t="str">
        <f>IF(4&lt;=$C$18,4," ")</f>
        <v xml:space="preserve"> </v>
      </c>
      <c r="C24" s="11" t="str">
        <f>IF($B24&lt;=$C$18,(VLOOKUP(CONCATENATE($C$4,$B24),Data!$C$39:$AZ$95,5,1))," ")</f>
        <v xml:space="preserve"> </v>
      </c>
      <c r="D24" s="11" t="str">
        <f>IF($B24&lt;=$C$18,(VLOOKUP(CONCATENATE($C$4,$B24),Data!$C$39:$AZ$95,7,1))," ")</f>
        <v xml:space="preserve"> </v>
      </c>
      <c r="E24" s="8" t="str">
        <f>IF($B24&lt;=$C$18,(VLOOKUP(CONCATENATE($C$4,$B24),Data!$C$39:$AZ$95,9,1))," ")</f>
        <v xml:space="preserve"> </v>
      </c>
      <c r="F24" s="8" t="str">
        <f>IF($B24&lt;=$C$18,(VLOOKUP(CONCATENATE($C$4,$B24),Data!$C$39:$AZ$95,10,1))," ")</f>
        <v xml:space="preserve"> </v>
      </c>
      <c r="G24" s="8" t="str">
        <f>IF($B24&lt;=$C$18,(VLOOKUP(CONCATENATE($C$4,$B24),Data!$C$39:$AZ$95,22,1))," ")</f>
        <v xml:space="preserve"> </v>
      </c>
      <c r="H24" s="8" t="str">
        <f>IF($B24&lt;=$C$18,(VLOOKUP(CONCATENATE($C$4,$B24),Data!$C$39:$AZ$95,35,1))," ")</f>
        <v xml:space="preserve"> </v>
      </c>
      <c r="I24" s="5" t="s">
        <v>428</v>
      </c>
    </row>
    <row r="25" spans="1:9" x14ac:dyDescent="0.3">
      <c r="A25" s="5"/>
      <c r="B25" s="7" t="str">
        <f>IF(5&lt;=$C$18,5," ")</f>
        <v xml:space="preserve"> </v>
      </c>
      <c r="C25" s="11" t="str">
        <f>IF($B25&lt;=$C$18,(VLOOKUP(CONCATENATE($C$4,$B25),Data!$C$39:$AZ$95,5,1))," ")</f>
        <v xml:space="preserve"> </v>
      </c>
      <c r="D25" s="11" t="str">
        <f>IF($B25&lt;=$C$18,(VLOOKUP(CONCATENATE($C$4,$B25),Data!$C$39:$AZ$95,7,1))," ")</f>
        <v xml:space="preserve"> </v>
      </c>
      <c r="E25" s="8" t="str">
        <f>IF($B25&lt;=$C$18,(VLOOKUP(CONCATENATE($C$4,$B25),Data!$C$39:$AZ$95,9,1))," ")</f>
        <v xml:space="preserve"> </v>
      </c>
      <c r="F25" s="8" t="str">
        <f>IF($B25&lt;=$C$18,(VLOOKUP(CONCATENATE($C$4,$B25),Data!$C$39:$AZ$95,10,1))," ")</f>
        <v xml:space="preserve"> </v>
      </c>
      <c r="G25" s="8" t="str">
        <f>IF($B25&lt;=$C$18,(VLOOKUP(CONCATENATE($C$4,$B25),Data!$C$39:$AZ$95,22,1))," ")</f>
        <v xml:space="preserve"> </v>
      </c>
      <c r="H25" s="8" t="str">
        <f>IF($B25&lt;=$C$18,(VLOOKUP(CONCATENATE($C$4,$B25),Data!$C$39:$AZ$95,35,1))," ")</f>
        <v xml:space="preserve"> </v>
      </c>
      <c r="I25" s="5" t="s">
        <v>428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99E5B8-F520-4C3A-A413-A37E34E60F2A}">
          <x14:formula1>
            <xm:f>Data!$A$9:$A$38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"/>
  <sheetViews>
    <sheetView topLeftCell="A28" workbookViewId="0">
      <selection activeCell="C39" sqref="C39"/>
    </sheetView>
  </sheetViews>
  <sheetFormatPr defaultRowHeight="14.4" x14ac:dyDescent="0.3"/>
  <cols>
    <col min="1" max="1" width="27.5546875" style="1" customWidth="1"/>
    <col min="2" max="2" width="5" style="1" customWidth="1"/>
    <col min="3" max="3" width="10.44140625" style="1" customWidth="1"/>
    <col min="4" max="5" width="8.88671875" style="1"/>
    <col min="6" max="6" width="20.21875" style="1" customWidth="1"/>
    <col min="7" max="10" width="8.88671875" style="1"/>
    <col min="11" max="11" width="17.109375" style="2" customWidth="1"/>
    <col min="12" max="15" width="8.88671875" style="1"/>
    <col min="16" max="16" width="8.88671875" style="3"/>
    <col min="17" max="21" width="8.88671875" style="1"/>
    <col min="22" max="22" width="20.88671875" style="1" customWidth="1"/>
    <col min="23" max="34" width="8.88671875" style="1"/>
    <col min="35" max="36" width="18.109375" style="1" customWidth="1"/>
    <col min="37" max="16384" width="8.88671875" style="1"/>
  </cols>
  <sheetData>
    <row r="1" spans="1:37" x14ac:dyDescent="0.3">
      <c r="D1" s="1" t="s">
        <v>0</v>
      </c>
    </row>
    <row r="2" spans="1:37" x14ac:dyDescent="0.3">
      <c r="D2" s="1" t="s">
        <v>1</v>
      </c>
      <c r="E2" s="1" t="s">
        <v>2</v>
      </c>
    </row>
    <row r="3" spans="1:37" x14ac:dyDescent="0.3">
      <c r="D3" s="1" t="s">
        <v>3</v>
      </c>
      <c r="E3" s="1" t="s">
        <v>4</v>
      </c>
    </row>
    <row r="4" spans="1:37" x14ac:dyDescent="0.3">
      <c r="D4" s="1" t="s">
        <v>5</v>
      </c>
      <c r="E4" s="1" t="s">
        <v>6</v>
      </c>
    </row>
    <row r="6" spans="1:37" x14ac:dyDescent="0.3">
      <c r="A6" s="4"/>
      <c r="B6" s="4"/>
      <c r="C6" s="4"/>
      <c r="D6" s="1" t="s">
        <v>7</v>
      </c>
    </row>
    <row r="7" spans="1:37" x14ac:dyDescent="0.3">
      <c r="A7" s="6" t="s">
        <v>438</v>
      </c>
      <c r="B7" s="6" t="s">
        <v>439</v>
      </c>
      <c r="C7" s="6" t="s">
        <v>438</v>
      </c>
    </row>
    <row r="8" spans="1:37" x14ac:dyDescent="0.3">
      <c r="A8" s="4" t="s">
        <v>414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2" t="s">
        <v>15</v>
      </c>
      <c r="L8" s="1" t="s">
        <v>16</v>
      </c>
      <c r="M8" s="1" t="s">
        <v>17</v>
      </c>
      <c r="N8" s="1" t="s">
        <v>18</v>
      </c>
      <c r="O8" s="1" t="s">
        <v>19</v>
      </c>
      <c r="P8" s="3" t="s">
        <v>20</v>
      </c>
      <c r="Q8" s="1" t="s">
        <v>21</v>
      </c>
      <c r="R8" s="1" t="s">
        <v>22</v>
      </c>
      <c r="S8" s="1" t="s">
        <v>18</v>
      </c>
      <c r="T8" s="1" t="s">
        <v>19</v>
      </c>
      <c r="U8" s="1" t="s">
        <v>20</v>
      </c>
      <c r="V8" s="1" t="s">
        <v>23</v>
      </c>
      <c r="W8" s="1" t="s">
        <v>24</v>
      </c>
      <c r="X8" s="1" t="s">
        <v>25</v>
      </c>
      <c r="Y8" s="1" t="s">
        <v>26</v>
      </c>
      <c r="Z8" s="1" t="s">
        <v>27</v>
      </c>
      <c r="AA8" s="1" t="s">
        <v>28</v>
      </c>
      <c r="AB8" s="1" t="s">
        <v>29</v>
      </c>
      <c r="AC8" s="1" t="s">
        <v>30</v>
      </c>
      <c r="AD8" s="1" t="s">
        <v>31</v>
      </c>
      <c r="AE8" s="1" t="s">
        <v>32</v>
      </c>
      <c r="AF8" s="1" t="s">
        <v>33</v>
      </c>
      <c r="AG8" s="1" t="s">
        <v>34</v>
      </c>
      <c r="AH8" s="1" t="s">
        <v>35</v>
      </c>
      <c r="AI8" s="1" t="s">
        <v>36</v>
      </c>
      <c r="AJ8" s="1" t="s">
        <v>420</v>
      </c>
      <c r="AK8" s="1" t="s">
        <v>37</v>
      </c>
    </row>
    <row r="9" spans="1:37" x14ac:dyDescent="0.3">
      <c r="A9" s="1" t="str">
        <f t="shared" ref="A9:A38" si="0">CONCATENATE(I9,$A$8,G9)</f>
        <v>Azabache-Mayla,Jackeline</v>
      </c>
      <c r="D9" s="1" t="s">
        <v>130</v>
      </c>
      <c r="E9" s="1" t="s">
        <v>131</v>
      </c>
      <c r="F9" s="1">
        <v>3</v>
      </c>
      <c r="G9" s="1" t="s">
        <v>132</v>
      </c>
      <c r="I9" s="1" t="s">
        <v>133</v>
      </c>
      <c r="K9" s="2">
        <v>32288</v>
      </c>
      <c r="L9" s="1" t="s">
        <v>134</v>
      </c>
      <c r="M9" s="1" t="s">
        <v>135</v>
      </c>
      <c r="N9" s="1" t="s">
        <v>44</v>
      </c>
      <c r="O9" s="1" t="s">
        <v>45</v>
      </c>
      <c r="P9" s="3">
        <v>12550</v>
      </c>
      <c r="Q9" s="1" t="s">
        <v>46</v>
      </c>
      <c r="R9" s="1" t="s">
        <v>135</v>
      </c>
      <c r="S9" s="1" t="s">
        <v>44</v>
      </c>
      <c r="T9" s="1" t="s">
        <v>45</v>
      </c>
      <c r="U9" s="1">
        <v>12550</v>
      </c>
      <c r="V9" s="1" t="s">
        <v>136</v>
      </c>
      <c r="X9" s="1" t="s">
        <v>59</v>
      </c>
      <c r="Y9" s="1" t="s">
        <v>60</v>
      </c>
      <c r="AI9" s="1">
        <v>4</v>
      </c>
      <c r="AJ9" s="1" t="s">
        <v>419</v>
      </c>
      <c r="AK9" s="1" t="s">
        <v>49</v>
      </c>
    </row>
    <row r="10" spans="1:37" x14ac:dyDescent="0.3">
      <c r="A10" s="1" t="str">
        <f t="shared" si="0"/>
        <v>Carter,Denise</v>
      </c>
      <c r="D10" s="1" t="s">
        <v>362</v>
      </c>
      <c r="E10" s="1" t="s">
        <v>363</v>
      </c>
      <c r="F10" s="1">
        <v>1</v>
      </c>
      <c r="G10" s="1" t="s">
        <v>364</v>
      </c>
      <c r="I10" s="1" t="s">
        <v>365</v>
      </c>
      <c r="K10" s="2">
        <v>23832</v>
      </c>
      <c r="L10" s="1" t="s">
        <v>366</v>
      </c>
      <c r="M10" s="1" t="s">
        <v>367</v>
      </c>
      <c r="N10" s="1" t="s">
        <v>44</v>
      </c>
      <c r="O10" s="1" t="s">
        <v>45</v>
      </c>
      <c r="P10" s="3">
        <v>12550</v>
      </c>
      <c r="Q10" s="1" t="s">
        <v>46</v>
      </c>
      <c r="R10" s="1" t="s">
        <v>367</v>
      </c>
      <c r="S10" s="1" t="s">
        <v>44</v>
      </c>
      <c r="T10" s="1" t="s">
        <v>45</v>
      </c>
      <c r="U10" s="1">
        <v>12550</v>
      </c>
      <c r="V10" s="1" t="s">
        <v>368</v>
      </c>
      <c r="X10" s="1" t="s">
        <v>59</v>
      </c>
      <c r="Y10" s="1" t="s">
        <v>75</v>
      </c>
      <c r="AI10" s="1">
        <v>2</v>
      </c>
      <c r="AJ10" s="1" t="s">
        <v>419</v>
      </c>
      <c r="AK10" s="1" t="s">
        <v>49</v>
      </c>
    </row>
    <row r="11" spans="1:37" x14ac:dyDescent="0.3">
      <c r="A11" s="1" t="str">
        <f t="shared" si="0"/>
        <v>Chacaliaza,Ivette</v>
      </c>
      <c r="D11" s="1" t="s">
        <v>313</v>
      </c>
      <c r="E11" s="1" t="s">
        <v>314</v>
      </c>
      <c r="F11" s="1">
        <v>1</v>
      </c>
      <c r="G11" s="1" t="s">
        <v>315</v>
      </c>
      <c r="I11" s="1" t="s">
        <v>316</v>
      </c>
      <c r="K11" s="2">
        <v>28476</v>
      </c>
      <c r="L11" s="1" t="s">
        <v>317</v>
      </c>
      <c r="M11" s="1" t="s">
        <v>318</v>
      </c>
      <c r="N11" s="1" t="s">
        <v>44</v>
      </c>
      <c r="O11" s="1" t="s">
        <v>45</v>
      </c>
      <c r="P11" s="3">
        <v>12550</v>
      </c>
      <c r="Q11" s="1" t="s">
        <v>46</v>
      </c>
      <c r="R11" s="1" t="s">
        <v>318</v>
      </c>
      <c r="S11" s="1" t="s">
        <v>44</v>
      </c>
      <c r="T11" s="1" t="s">
        <v>45</v>
      </c>
      <c r="U11" s="1">
        <v>12550</v>
      </c>
      <c r="X11" s="1" t="s">
        <v>59</v>
      </c>
      <c r="Y11" s="1" t="s">
        <v>60</v>
      </c>
      <c r="Z11" s="1" t="s">
        <v>61</v>
      </c>
      <c r="AI11" s="1">
        <v>2</v>
      </c>
      <c r="AJ11" s="1" t="s">
        <v>419</v>
      </c>
      <c r="AK11" s="1" t="s">
        <v>49</v>
      </c>
    </row>
    <row r="12" spans="1:37" x14ac:dyDescent="0.3">
      <c r="A12" s="1" t="str">
        <f t="shared" si="0"/>
        <v>Dehaney,Ianthe</v>
      </c>
      <c r="D12" s="1" t="s">
        <v>90</v>
      </c>
      <c r="E12" s="1" t="s">
        <v>91</v>
      </c>
      <c r="F12" s="1">
        <v>3</v>
      </c>
      <c r="G12" s="1" t="s">
        <v>92</v>
      </c>
      <c r="I12" s="1" t="s">
        <v>93</v>
      </c>
      <c r="K12" s="2">
        <v>20733</v>
      </c>
      <c r="L12" s="1" t="s">
        <v>94</v>
      </c>
      <c r="M12" s="1" t="s">
        <v>95</v>
      </c>
      <c r="N12" s="1" t="s">
        <v>44</v>
      </c>
      <c r="O12" s="1" t="s">
        <v>45</v>
      </c>
      <c r="P12" s="3">
        <v>12550</v>
      </c>
      <c r="Q12" s="1" t="s">
        <v>46</v>
      </c>
      <c r="R12" s="1" t="s">
        <v>95</v>
      </c>
      <c r="S12" s="1" t="s">
        <v>44</v>
      </c>
      <c r="T12" s="1" t="s">
        <v>45</v>
      </c>
      <c r="U12" s="1">
        <v>12550</v>
      </c>
      <c r="V12" s="1" t="s">
        <v>96</v>
      </c>
      <c r="X12" s="1" t="s">
        <v>59</v>
      </c>
      <c r="Y12" s="1" t="s">
        <v>60</v>
      </c>
      <c r="Z12" s="1" t="s">
        <v>61</v>
      </c>
      <c r="AE12" s="1" t="s">
        <v>48</v>
      </c>
      <c r="AI12" s="1">
        <v>4</v>
      </c>
      <c r="AJ12" s="1" t="s">
        <v>419</v>
      </c>
      <c r="AK12" s="1" t="s">
        <v>49</v>
      </c>
    </row>
    <row r="13" spans="1:37" x14ac:dyDescent="0.3">
      <c r="A13" s="1" t="str">
        <f t="shared" si="0"/>
        <v>Eliphete,David</v>
      </c>
      <c r="D13" s="1" t="s">
        <v>97</v>
      </c>
      <c r="E13" s="1" t="s">
        <v>98</v>
      </c>
      <c r="F13" s="1">
        <v>0</v>
      </c>
      <c r="G13" s="1" t="s">
        <v>99</v>
      </c>
      <c r="I13" s="1" t="s">
        <v>100</v>
      </c>
      <c r="K13" s="2">
        <v>20158</v>
      </c>
      <c r="L13" s="1" t="s">
        <v>101</v>
      </c>
      <c r="M13" s="1" t="s">
        <v>102</v>
      </c>
      <c r="N13" s="1" t="s">
        <v>44</v>
      </c>
      <c r="O13" s="1" t="s">
        <v>45</v>
      </c>
      <c r="P13" s="3">
        <v>12550</v>
      </c>
      <c r="Q13" s="1" t="s">
        <v>46</v>
      </c>
      <c r="R13" s="1" t="s">
        <v>102</v>
      </c>
      <c r="S13" s="1" t="s">
        <v>44</v>
      </c>
      <c r="T13" s="1" t="s">
        <v>45</v>
      </c>
      <c r="U13" s="1">
        <v>12550</v>
      </c>
      <c r="X13" s="1" t="s">
        <v>103</v>
      </c>
      <c r="Y13" s="1" t="s">
        <v>75</v>
      </c>
      <c r="Z13" s="1" t="s">
        <v>61</v>
      </c>
      <c r="AI13" s="1">
        <v>1</v>
      </c>
      <c r="AJ13" s="1" t="s">
        <v>419</v>
      </c>
      <c r="AK13" s="1" t="s">
        <v>49</v>
      </c>
    </row>
    <row r="14" spans="1:37" x14ac:dyDescent="0.3">
      <c r="A14" s="1" t="str">
        <f t="shared" si="0"/>
        <v>Escamilia,Lucerito</v>
      </c>
      <c r="D14" s="1" t="s">
        <v>76</v>
      </c>
      <c r="E14" s="1" t="s">
        <v>77</v>
      </c>
      <c r="F14" s="1">
        <v>2</v>
      </c>
      <c r="G14" s="1" t="s">
        <v>78</v>
      </c>
      <c r="I14" s="1" t="s">
        <v>79</v>
      </c>
      <c r="K14" s="2">
        <v>32189</v>
      </c>
      <c r="L14" s="1" t="s">
        <v>80</v>
      </c>
      <c r="M14" s="1" t="s">
        <v>81</v>
      </c>
      <c r="N14" s="1" t="s">
        <v>44</v>
      </c>
      <c r="O14" s="1" t="s">
        <v>45</v>
      </c>
      <c r="P14" s="3">
        <v>12550</v>
      </c>
      <c r="Q14" s="1" t="s">
        <v>46</v>
      </c>
      <c r="R14" s="1" t="s">
        <v>81</v>
      </c>
      <c r="S14" s="1" t="s">
        <v>44</v>
      </c>
      <c r="T14" s="1" t="s">
        <v>45</v>
      </c>
      <c r="U14" s="1">
        <v>12550</v>
      </c>
      <c r="V14" s="1" t="s">
        <v>82</v>
      </c>
      <c r="X14" s="1" t="s">
        <v>59</v>
      </c>
      <c r="Y14" s="1" t="s">
        <v>60</v>
      </c>
      <c r="Z14" s="1" t="s">
        <v>61</v>
      </c>
      <c r="AI14" s="1">
        <v>3</v>
      </c>
      <c r="AJ14" s="1" t="s">
        <v>419</v>
      </c>
      <c r="AK14" s="1" t="s">
        <v>49</v>
      </c>
    </row>
    <row r="15" spans="1:37" x14ac:dyDescent="0.3">
      <c r="A15" s="1" t="str">
        <f t="shared" si="0"/>
        <v>Fernandez,Maria</v>
      </c>
      <c r="D15" s="1" t="s">
        <v>50</v>
      </c>
      <c r="E15" s="1" t="s">
        <v>51</v>
      </c>
      <c r="F15" s="1">
        <v>0</v>
      </c>
      <c r="G15" s="1" t="s">
        <v>52</v>
      </c>
      <c r="H15" s="1" t="s">
        <v>53</v>
      </c>
      <c r="I15" s="1" t="s">
        <v>54</v>
      </c>
      <c r="K15" s="2">
        <v>23304</v>
      </c>
      <c r="L15" s="1" t="s">
        <v>55</v>
      </c>
      <c r="M15" s="1" t="s">
        <v>56</v>
      </c>
      <c r="N15" s="1" t="s">
        <v>57</v>
      </c>
      <c r="O15" s="1" t="s">
        <v>45</v>
      </c>
      <c r="P15" s="3">
        <v>12553</v>
      </c>
      <c r="Q15" s="1" t="s">
        <v>46</v>
      </c>
      <c r="R15" s="1" t="s">
        <v>56</v>
      </c>
      <c r="S15" s="1" t="s">
        <v>57</v>
      </c>
      <c r="T15" s="1" t="s">
        <v>45</v>
      </c>
      <c r="U15" s="1">
        <v>12553</v>
      </c>
      <c r="V15" s="1" t="s">
        <v>58</v>
      </c>
      <c r="X15" s="1" t="s">
        <v>59</v>
      </c>
      <c r="Y15" s="1" t="s">
        <v>60</v>
      </c>
      <c r="Z15" s="1" t="s">
        <v>61</v>
      </c>
      <c r="AI15" s="1">
        <v>1</v>
      </c>
      <c r="AJ15" s="1" t="s">
        <v>419</v>
      </c>
      <c r="AK15" s="1" t="s">
        <v>49</v>
      </c>
    </row>
    <row r="16" spans="1:37" x14ac:dyDescent="0.3">
      <c r="A16" s="1" t="str">
        <f t="shared" si="0"/>
        <v>Flores,Alicia</v>
      </c>
      <c r="D16" s="1" t="s">
        <v>275</v>
      </c>
      <c r="E16" s="1" t="s">
        <v>276</v>
      </c>
      <c r="F16" s="1">
        <v>2</v>
      </c>
      <c r="G16" s="1" t="s">
        <v>277</v>
      </c>
      <c r="I16" s="1" t="s">
        <v>206</v>
      </c>
      <c r="K16" s="2">
        <v>27823</v>
      </c>
      <c r="L16" s="1" t="s">
        <v>141</v>
      </c>
      <c r="M16" s="1" t="s">
        <v>278</v>
      </c>
      <c r="N16" s="1" t="s">
        <v>44</v>
      </c>
      <c r="O16" s="1" t="s">
        <v>45</v>
      </c>
      <c r="P16" s="3">
        <v>12550</v>
      </c>
      <c r="Q16" s="1" t="s">
        <v>46</v>
      </c>
      <c r="R16" s="1" t="s">
        <v>278</v>
      </c>
      <c r="S16" s="1" t="s">
        <v>44</v>
      </c>
      <c r="T16" s="1" t="s">
        <v>45</v>
      </c>
      <c r="U16" s="1">
        <v>12550</v>
      </c>
      <c r="V16" s="1" t="s">
        <v>279</v>
      </c>
      <c r="X16" s="1" t="s">
        <v>59</v>
      </c>
      <c r="Y16" s="1" t="s">
        <v>75</v>
      </c>
      <c r="Z16" s="1" t="s">
        <v>61</v>
      </c>
      <c r="AI16" s="1">
        <v>3</v>
      </c>
      <c r="AJ16" s="1" t="s">
        <v>419</v>
      </c>
      <c r="AK16" s="1" t="s">
        <v>49</v>
      </c>
    </row>
    <row r="17" spans="1:37" x14ac:dyDescent="0.3">
      <c r="A17" s="1" t="str">
        <f t="shared" si="0"/>
        <v>Garcia,Nicolasa</v>
      </c>
      <c r="D17" s="1" t="s">
        <v>351</v>
      </c>
      <c r="E17" s="1" t="s">
        <v>352</v>
      </c>
      <c r="F17" s="1">
        <v>2</v>
      </c>
      <c r="G17" s="1" t="s">
        <v>353</v>
      </c>
      <c r="I17" s="1" t="s">
        <v>257</v>
      </c>
      <c r="K17" s="2">
        <v>28619</v>
      </c>
      <c r="L17" s="1" t="s">
        <v>354</v>
      </c>
      <c r="M17" s="1" t="s">
        <v>355</v>
      </c>
      <c r="N17" s="1" t="s">
        <v>44</v>
      </c>
      <c r="O17" s="1" t="s">
        <v>45</v>
      </c>
      <c r="P17" s="3">
        <v>12550</v>
      </c>
      <c r="Q17" s="1" t="s">
        <v>46</v>
      </c>
      <c r="V17" s="1" t="s">
        <v>356</v>
      </c>
      <c r="X17" s="1" t="s">
        <v>59</v>
      </c>
      <c r="Y17" s="1" t="s">
        <v>75</v>
      </c>
      <c r="Z17" s="1" t="s">
        <v>61</v>
      </c>
      <c r="AI17" s="1">
        <v>3</v>
      </c>
      <c r="AJ17" s="1" t="s">
        <v>419</v>
      </c>
      <c r="AK17" s="1" t="s">
        <v>49</v>
      </c>
    </row>
    <row r="18" spans="1:37" x14ac:dyDescent="0.3">
      <c r="A18" s="1" t="str">
        <f t="shared" si="0"/>
        <v>Gerome,Anne</v>
      </c>
      <c r="D18" s="1" t="s">
        <v>104</v>
      </c>
      <c r="E18" s="1" t="s">
        <v>105</v>
      </c>
      <c r="F18" s="1">
        <v>0</v>
      </c>
      <c r="G18" s="1" t="s">
        <v>106</v>
      </c>
      <c r="I18" s="1" t="s">
        <v>107</v>
      </c>
      <c r="K18" s="2">
        <v>11082</v>
      </c>
      <c r="L18" s="1" t="s">
        <v>108</v>
      </c>
      <c r="M18" s="1" t="s">
        <v>109</v>
      </c>
      <c r="N18" s="1" t="s">
        <v>44</v>
      </c>
      <c r="O18" s="1" t="s">
        <v>45</v>
      </c>
      <c r="P18" s="3">
        <v>12550</v>
      </c>
      <c r="Q18" s="1" t="s">
        <v>46</v>
      </c>
      <c r="R18" s="1" t="s">
        <v>109</v>
      </c>
      <c r="S18" s="1" t="s">
        <v>44</v>
      </c>
      <c r="T18" s="1" t="s">
        <v>45</v>
      </c>
      <c r="U18" s="1">
        <v>12550</v>
      </c>
      <c r="V18" s="1" t="s">
        <v>110</v>
      </c>
      <c r="X18" s="1" t="s">
        <v>59</v>
      </c>
      <c r="Y18" s="1" t="s">
        <v>75</v>
      </c>
      <c r="Z18" s="1" t="s">
        <v>61</v>
      </c>
      <c r="AI18" s="1">
        <v>1</v>
      </c>
      <c r="AJ18" s="1" t="s">
        <v>419</v>
      </c>
      <c r="AK18" s="1" t="s">
        <v>49</v>
      </c>
    </row>
    <row r="19" spans="1:37" x14ac:dyDescent="0.3">
      <c r="A19" s="1" t="str">
        <f t="shared" si="0"/>
        <v>Haffa,Betty</v>
      </c>
      <c r="D19" s="1" t="s">
        <v>144</v>
      </c>
      <c r="E19" s="1" t="s">
        <v>145</v>
      </c>
      <c r="F19" s="1">
        <v>1</v>
      </c>
      <c r="G19" s="1" t="s">
        <v>146</v>
      </c>
      <c r="I19" s="1" t="s">
        <v>147</v>
      </c>
      <c r="K19" s="2">
        <v>22562</v>
      </c>
      <c r="L19" s="1" t="s">
        <v>148</v>
      </c>
      <c r="M19" s="1" t="s">
        <v>149</v>
      </c>
      <c r="N19" s="1" t="s">
        <v>57</v>
      </c>
      <c r="O19" s="1" t="s">
        <v>45</v>
      </c>
      <c r="P19" s="3">
        <v>12553</v>
      </c>
      <c r="Q19" s="1" t="s">
        <v>46</v>
      </c>
      <c r="R19" s="1" t="s">
        <v>149</v>
      </c>
      <c r="S19" s="1" t="s">
        <v>57</v>
      </c>
      <c r="T19" s="1" t="s">
        <v>45</v>
      </c>
      <c r="U19" s="1">
        <v>12553</v>
      </c>
      <c r="V19" s="1" t="s">
        <v>150</v>
      </c>
      <c r="X19" s="1" t="s">
        <v>59</v>
      </c>
      <c r="Y19" s="1" t="s">
        <v>75</v>
      </c>
      <c r="Z19" s="1" t="s">
        <v>61</v>
      </c>
      <c r="AI19" s="1">
        <v>2</v>
      </c>
      <c r="AJ19" s="1" t="s">
        <v>419</v>
      </c>
      <c r="AK19" s="1" t="s">
        <v>49</v>
      </c>
    </row>
    <row r="20" spans="1:37" x14ac:dyDescent="0.3">
      <c r="A20" s="1" t="str">
        <f t="shared" si="0"/>
        <v>Hernandez,Paola</v>
      </c>
      <c r="D20" s="1" t="s">
        <v>321</v>
      </c>
      <c r="E20" s="1" t="s">
        <v>322</v>
      </c>
      <c r="F20" s="1">
        <v>2</v>
      </c>
      <c r="G20" s="1" t="s">
        <v>323</v>
      </c>
      <c r="I20" s="1" t="s">
        <v>324</v>
      </c>
      <c r="K20" s="2">
        <v>30215</v>
      </c>
      <c r="L20" s="1" t="s">
        <v>325</v>
      </c>
      <c r="M20" s="1" t="s">
        <v>326</v>
      </c>
      <c r="N20" s="1" t="s">
        <v>44</v>
      </c>
      <c r="O20" s="1" t="s">
        <v>45</v>
      </c>
      <c r="P20" s="3">
        <v>12550</v>
      </c>
      <c r="Q20" s="1" t="s">
        <v>46</v>
      </c>
      <c r="V20" s="1" t="s">
        <v>327</v>
      </c>
      <c r="X20" s="1" t="s">
        <v>59</v>
      </c>
      <c r="Y20" s="1" t="s">
        <v>60</v>
      </c>
      <c r="Z20" s="1" t="s">
        <v>61</v>
      </c>
      <c r="AI20" s="1">
        <v>3</v>
      </c>
      <c r="AJ20" s="1" t="s">
        <v>419</v>
      </c>
      <c r="AK20" s="1" t="s">
        <v>49</v>
      </c>
    </row>
    <row r="21" spans="1:37" x14ac:dyDescent="0.3">
      <c r="A21" s="1" t="str">
        <f t="shared" si="0"/>
        <v>Hinostroza,Adelaida</v>
      </c>
      <c r="D21" s="1" t="s">
        <v>300</v>
      </c>
      <c r="E21" s="1" t="s">
        <v>301</v>
      </c>
      <c r="F21" s="1">
        <v>3</v>
      </c>
      <c r="G21" s="1" t="s">
        <v>302</v>
      </c>
      <c r="I21" s="1" t="s">
        <v>303</v>
      </c>
      <c r="K21" s="2">
        <v>25733</v>
      </c>
      <c r="L21" s="1" t="s">
        <v>304</v>
      </c>
      <c r="M21" s="1" t="s">
        <v>305</v>
      </c>
      <c r="N21" s="1" t="s">
        <v>44</v>
      </c>
      <c r="O21" s="1" t="s">
        <v>45</v>
      </c>
      <c r="P21" s="3">
        <v>12550</v>
      </c>
      <c r="Q21" s="1" t="s">
        <v>46</v>
      </c>
      <c r="R21" s="1" t="s">
        <v>305</v>
      </c>
      <c r="S21" s="1" t="s">
        <v>44</v>
      </c>
      <c r="T21" s="1" t="s">
        <v>45</v>
      </c>
      <c r="U21" s="1">
        <v>12550</v>
      </c>
      <c r="V21" s="1" t="s">
        <v>306</v>
      </c>
      <c r="X21" s="1" t="s">
        <v>59</v>
      </c>
      <c r="Y21" s="1" t="s">
        <v>75</v>
      </c>
      <c r="Z21" s="1" t="s">
        <v>61</v>
      </c>
      <c r="AI21" s="1">
        <v>4</v>
      </c>
      <c r="AJ21" s="1" t="s">
        <v>419</v>
      </c>
      <c r="AK21" s="1" t="s">
        <v>49</v>
      </c>
    </row>
    <row r="22" spans="1:37" x14ac:dyDescent="0.3">
      <c r="A22" s="1" t="str">
        <f t="shared" si="0"/>
        <v>Jones,Billy</v>
      </c>
      <c r="D22" s="1" t="s">
        <v>164</v>
      </c>
      <c r="E22" s="1" t="s">
        <v>165</v>
      </c>
      <c r="F22" s="1">
        <v>0</v>
      </c>
      <c r="G22" s="1" t="s">
        <v>166</v>
      </c>
      <c r="I22" s="1" t="s">
        <v>167</v>
      </c>
      <c r="K22" s="2">
        <v>42156</v>
      </c>
      <c r="L22" s="1" t="s">
        <v>168</v>
      </c>
      <c r="M22" s="1" t="s">
        <v>169</v>
      </c>
      <c r="N22" s="1" t="s">
        <v>44</v>
      </c>
      <c r="O22" s="1" t="s">
        <v>45</v>
      </c>
      <c r="P22" s="3">
        <v>12550</v>
      </c>
      <c r="Q22" s="1" t="s">
        <v>46</v>
      </c>
      <c r="X22" s="1" t="s">
        <v>103</v>
      </c>
      <c r="AI22" s="1">
        <v>1</v>
      </c>
      <c r="AJ22" s="1" t="s">
        <v>419</v>
      </c>
      <c r="AK22" s="1" t="s">
        <v>49</v>
      </c>
    </row>
    <row r="23" spans="1:37" x14ac:dyDescent="0.3">
      <c r="A23" s="1" t="str">
        <f t="shared" si="0"/>
        <v>Leal,Maria</v>
      </c>
      <c r="D23" s="1" t="s">
        <v>158</v>
      </c>
      <c r="E23" s="1" t="s">
        <v>159</v>
      </c>
      <c r="F23" s="1">
        <v>3</v>
      </c>
      <c r="G23" s="1" t="s">
        <v>52</v>
      </c>
      <c r="I23" s="1" t="s">
        <v>160</v>
      </c>
      <c r="K23" s="2">
        <v>20494</v>
      </c>
      <c r="L23" s="1" t="s">
        <v>101</v>
      </c>
      <c r="M23" s="1" t="s">
        <v>161</v>
      </c>
      <c r="N23" s="1" t="s">
        <v>162</v>
      </c>
      <c r="O23" s="1" t="s">
        <v>45</v>
      </c>
      <c r="P23" s="3">
        <v>10032</v>
      </c>
      <c r="Q23" s="1" t="s">
        <v>162</v>
      </c>
      <c r="V23" s="1" t="s">
        <v>163</v>
      </c>
      <c r="X23" s="1" t="s">
        <v>59</v>
      </c>
      <c r="Y23" s="1" t="s">
        <v>60</v>
      </c>
      <c r="Z23" s="1" t="s">
        <v>61</v>
      </c>
      <c r="AI23" s="1">
        <v>4</v>
      </c>
      <c r="AJ23" s="1" t="s">
        <v>419</v>
      </c>
      <c r="AK23" s="1" t="s">
        <v>49</v>
      </c>
    </row>
    <row r="24" spans="1:37" x14ac:dyDescent="0.3">
      <c r="A24" s="1" t="str">
        <f t="shared" si="0"/>
        <v>Martinez,Dionary</v>
      </c>
      <c r="D24" s="1" t="s">
        <v>373</v>
      </c>
      <c r="E24" s="1" t="s">
        <v>374</v>
      </c>
      <c r="F24" s="1">
        <v>2</v>
      </c>
      <c r="G24" s="1" t="s">
        <v>375</v>
      </c>
      <c r="I24" s="1" t="s">
        <v>228</v>
      </c>
      <c r="K24" s="2">
        <v>33761</v>
      </c>
      <c r="L24" s="1" t="s">
        <v>376</v>
      </c>
      <c r="M24" s="1" t="s">
        <v>377</v>
      </c>
      <c r="N24" s="1" t="s">
        <v>378</v>
      </c>
      <c r="O24" s="1" t="s">
        <v>45</v>
      </c>
      <c r="P24" s="3">
        <v>10940</v>
      </c>
      <c r="Q24" s="1" t="s">
        <v>46</v>
      </c>
      <c r="R24" s="1" t="s">
        <v>377</v>
      </c>
      <c r="S24" s="1" t="s">
        <v>378</v>
      </c>
      <c r="T24" s="1" t="s">
        <v>45</v>
      </c>
      <c r="U24" s="1">
        <v>10940</v>
      </c>
      <c r="V24" s="1" t="s">
        <v>379</v>
      </c>
      <c r="X24" s="1" t="s">
        <v>59</v>
      </c>
      <c r="Y24" s="1" t="s">
        <v>75</v>
      </c>
      <c r="Z24" s="1" t="s">
        <v>61</v>
      </c>
      <c r="AI24" s="1">
        <v>3</v>
      </c>
      <c r="AJ24" s="1" t="s">
        <v>419</v>
      </c>
      <c r="AK24" s="1" t="s">
        <v>49</v>
      </c>
    </row>
    <row r="25" spans="1:37" x14ac:dyDescent="0.3">
      <c r="A25" s="1" t="str">
        <f t="shared" si="0"/>
        <v>Medina,Tania</v>
      </c>
      <c r="D25" s="1" t="s">
        <v>137</v>
      </c>
      <c r="E25" s="1" t="s">
        <v>138</v>
      </c>
      <c r="F25" s="1">
        <v>4</v>
      </c>
      <c r="G25" s="1" t="s">
        <v>139</v>
      </c>
      <c r="I25" s="1" t="s">
        <v>140</v>
      </c>
      <c r="K25" s="2">
        <v>28032</v>
      </c>
      <c r="L25" s="1" t="s">
        <v>141</v>
      </c>
      <c r="M25" s="1" t="s">
        <v>142</v>
      </c>
      <c r="N25" s="1" t="s">
        <v>57</v>
      </c>
      <c r="O25" s="1" t="s">
        <v>116</v>
      </c>
      <c r="P25" s="3">
        <v>12553</v>
      </c>
      <c r="Q25" s="1" t="s">
        <v>46</v>
      </c>
      <c r="R25" s="1" t="s">
        <v>142</v>
      </c>
      <c r="S25" s="1" t="s">
        <v>57</v>
      </c>
      <c r="T25" s="1" t="s">
        <v>116</v>
      </c>
      <c r="U25" s="1">
        <v>12553</v>
      </c>
      <c r="V25" s="1" t="s">
        <v>143</v>
      </c>
      <c r="X25" s="1" t="s">
        <v>59</v>
      </c>
      <c r="Y25" s="1" t="s">
        <v>75</v>
      </c>
      <c r="Z25" s="1" t="s">
        <v>61</v>
      </c>
      <c r="AI25" s="1">
        <v>5</v>
      </c>
      <c r="AJ25" s="1" t="s">
        <v>419</v>
      </c>
      <c r="AK25" s="1" t="s">
        <v>49</v>
      </c>
    </row>
    <row r="26" spans="1:37" x14ac:dyDescent="0.3">
      <c r="A26" s="1" t="str">
        <f t="shared" si="0"/>
        <v>Nieves,Maria</v>
      </c>
      <c r="D26" s="1" t="s">
        <v>83</v>
      </c>
      <c r="E26" s="1" t="s">
        <v>84</v>
      </c>
      <c r="F26" s="1">
        <v>0</v>
      </c>
      <c r="G26" s="1" t="s">
        <v>52</v>
      </c>
      <c r="I26" s="1" t="s">
        <v>85</v>
      </c>
      <c r="K26" s="2">
        <v>22282</v>
      </c>
      <c r="L26" s="1" t="s">
        <v>86</v>
      </c>
      <c r="M26" s="1" t="s">
        <v>87</v>
      </c>
      <c r="N26" s="1" t="s">
        <v>44</v>
      </c>
      <c r="O26" s="1" t="s">
        <v>45</v>
      </c>
      <c r="P26" s="3">
        <v>12550</v>
      </c>
      <c r="Q26" s="1" t="s">
        <v>88</v>
      </c>
      <c r="R26" s="1" t="s">
        <v>87</v>
      </c>
      <c r="S26" s="1" t="s">
        <v>44</v>
      </c>
      <c r="T26" s="1" t="s">
        <v>45</v>
      </c>
      <c r="U26" s="1">
        <v>12550</v>
      </c>
      <c r="V26" s="1" t="s">
        <v>89</v>
      </c>
      <c r="X26" s="1" t="s">
        <v>59</v>
      </c>
      <c r="Y26" s="1" t="s">
        <v>75</v>
      </c>
      <c r="Z26" s="1" t="s">
        <v>61</v>
      </c>
      <c r="AH26" s="1" t="s">
        <v>48</v>
      </c>
      <c r="AI26" s="1">
        <v>1</v>
      </c>
      <c r="AJ26" s="1" t="s">
        <v>419</v>
      </c>
      <c r="AK26" s="1" t="s">
        <v>49</v>
      </c>
    </row>
    <row r="27" spans="1:37" x14ac:dyDescent="0.3">
      <c r="A27" s="1" t="str">
        <f t="shared" si="0"/>
        <v>Retherford,Esther</v>
      </c>
      <c r="D27" s="1" t="s">
        <v>62</v>
      </c>
      <c r="E27" s="1" t="s">
        <v>63</v>
      </c>
      <c r="F27" s="1">
        <v>1</v>
      </c>
      <c r="G27" s="1" t="s">
        <v>64</v>
      </c>
      <c r="I27" s="1" t="s">
        <v>41</v>
      </c>
      <c r="K27" s="2">
        <v>22768</v>
      </c>
      <c r="L27" s="1" t="s">
        <v>65</v>
      </c>
      <c r="M27" s="1" t="s">
        <v>66</v>
      </c>
      <c r="N27" s="1" t="s">
        <v>44</v>
      </c>
      <c r="O27" s="1" t="s">
        <v>45</v>
      </c>
      <c r="P27" s="3">
        <v>12550</v>
      </c>
      <c r="Q27" s="1" t="s">
        <v>46</v>
      </c>
      <c r="R27" s="1" t="s">
        <v>66</v>
      </c>
      <c r="S27" s="1" t="s">
        <v>44</v>
      </c>
      <c r="T27" s="1" t="s">
        <v>45</v>
      </c>
      <c r="U27" s="1">
        <v>12550</v>
      </c>
      <c r="V27" s="1" t="s">
        <v>47</v>
      </c>
      <c r="X27" s="1" t="s">
        <v>59</v>
      </c>
      <c r="Y27" s="1" t="s">
        <v>67</v>
      </c>
      <c r="Z27" s="1" t="s">
        <v>61</v>
      </c>
      <c r="AI27" s="1">
        <v>2</v>
      </c>
      <c r="AJ27" s="1" t="s">
        <v>419</v>
      </c>
      <c r="AK27" s="1" t="s">
        <v>49</v>
      </c>
    </row>
    <row r="28" spans="1:37" x14ac:dyDescent="0.3">
      <c r="A28" s="1" t="str">
        <f t="shared" si="0"/>
        <v>Retherford,William</v>
      </c>
      <c r="D28" s="1" t="s">
        <v>38</v>
      </c>
      <c r="E28" s="1" t="s">
        <v>39</v>
      </c>
      <c r="F28" s="1">
        <v>0</v>
      </c>
      <c r="G28" s="1" t="s">
        <v>40</v>
      </c>
      <c r="I28" s="1" t="s">
        <v>41</v>
      </c>
      <c r="K28" s="2">
        <v>29278</v>
      </c>
      <c r="L28" s="1" t="s">
        <v>42</v>
      </c>
      <c r="M28" s="1" t="s">
        <v>43</v>
      </c>
      <c r="N28" s="1" t="s">
        <v>44</v>
      </c>
      <c r="O28" s="1" t="s">
        <v>45</v>
      </c>
      <c r="P28" s="3">
        <v>12550</v>
      </c>
      <c r="Q28" s="1" t="s">
        <v>46</v>
      </c>
      <c r="R28" s="1" t="s">
        <v>43</v>
      </c>
      <c r="S28" s="1" t="s">
        <v>44</v>
      </c>
      <c r="T28" s="1" t="s">
        <v>45</v>
      </c>
      <c r="U28" s="1">
        <v>12550</v>
      </c>
      <c r="V28" s="1" t="s">
        <v>47</v>
      </c>
      <c r="AH28" s="1" t="s">
        <v>48</v>
      </c>
      <c r="AI28" s="1">
        <v>1</v>
      </c>
      <c r="AJ28" s="1" t="s">
        <v>419</v>
      </c>
      <c r="AK28" s="1" t="s">
        <v>49</v>
      </c>
    </row>
    <row r="29" spans="1:37" x14ac:dyDescent="0.3">
      <c r="A29" s="1" t="str">
        <f t="shared" si="0"/>
        <v>Rodriguez,Nora</v>
      </c>
      <c r="D29" s="1" t="s">
        <v>287</v>
      </c>
      <c r="E29" s="1" t="s">
        <v>288</v>
      </c>
      <c r="F29" s="1">
        <v>3</v>
      </c>
      <c r="G29" s="1" t="s">
        <v>289</v>
      </c>
      <c r="I29" s="1" t="s">
        <v>216</v>
      </c>
      <c r="K29" s="2">
        <v>23605</v>
      </c>
      <c r="L29" s="1" t="s">
        <v>290</v>
      </c>
      <c r="M29" s="1" t="s">
        <v>291</v>
      </c>
      <c r="N29" s="1" t="s">
        <v>44</v>
      </c>
      <c r="O29" s="1" t="s">
        <v>45</v>
      </c>
      <c r="P29" s="3">
        <v>12550</v>
      </c>
      <c r="Q29" s="1" t="s">
        <v>46</v>
      </c>
      <c r="R29" s="1" t="s">
        <v>291</v>
      </c>
      <c r="S29" s="1" t="s">
        <v>44</v>
      </c>
      <c r="T29" s="1" t="s">
        <v>45</v>
      </c>
      <c r="U29" s="1">
        <v>12550</v>
      </c>
      <c r="V29" s="1" t="s">
        <v>292</v>
      </c>
      <c r="X29" s="1" t="s">
        <v>59</v>
      </c>
      <c r="Y29" s="1" t="s">
        <v>75</v>
      </c>
      <c r="Z29" s="1" t="s">
        <v>61</v>
      </c>
      <c r="AI29" s="1">
        <v>4</v>
      </c>
      <c r="AJ29" s="1" t="s">
        <v>419</v>
      </c>
      <c r="AK29" s="1" t="s">
        <v>49</v>
      </c>
    </row>
    <row r="30" spans="1:37" x14ac:dyDescent="0.3">
      <c r="A30" s="1" t="str">
        <f t="shared" si="0"/>
        <v>Soriano,Angelica</v>
      </c>
      <c r="D30" s="1" t="s">
        <v>333</v>
      </c>
      <c r="E30" s="1" t="s">
        <v>334</v>
      </c>
      <c r="F30" s="1">
        <v>5</v>
      </c>
      <c r="G30" s="1" t="s">
        <v>335</v>
      </c>
      <c r="I30" s="1" t="s">
        <v>336</v>
      </c>
      <c r="K30" s="2">
        <v>30926</v>
      </c>
      <c r="L30" s="1" t="s">
        <v>127</v>
      </c>
      <c r="M30" s="1" t="s">
        <v>337</v>
      </c>
      <c r="N30" s="1" t="s">
        <v>44</v>
      </c>
      <c r="O30" s="1" t="s">
        <v>45</v>
      </c>
      <c r="P30" s="3">
        <v>12550</v>
      </c>
      <c r="Q30" s="1" t="s">
        <v>46</v>
      </c>
      <c r="V30" s="1" t="s">
        <v>338</v>
      </c>
      <c r="X30" s="1" t="s">
        <v>59</v>
      </c>
      <c r="Y30" s="1" t="s">
        <v>60</v>
      </c>
      <c r="Z30" s="1" t="s">
        <v>61</v>
      </c>
      <c r="AI30" s="1">
        <v>6</v>
      </c>
      <c r="AJ30" s="1" t="s">
        <v>419</v>
      </c>
      <c r="AK30" s="1" t="s">
        <v>49</v>
      </c>
    </row>
    <row r="31" spans="1:37" x14ac:dyDescent="0.3">
      <c r="A31" s="1" t="str">
        <f t="shared" si="0"/>
        <v>Sosa-Bello,Liliana</v>
      </c>
      <c r="D31" s="1" t="s">
        <v>260</v>
      </c>
      <c r="E31" s="1" t="s">
        <v>261</v>
      </c>
      <c r="F31" s="1">
        <v>3</v>
      </c>
      <c r="G31" s="1" t="s">
        <v>262</v>
      </c>
      <c r="I31" s="1" t="s">
        <v>263</v>
      </c>
      <c r="K31" s="2">
        <v>33166</v>
      </c>
      <c r="L31" s="1" t="s">
        <v>72</v>
      </c>
      <c r="M31" s="1" t="s">
        <v>264</v>
      </c>
      <c r="N31" s="1" t="s">
        <v>44</v>
      </c>
      <c r="O31" s="1" t="s">
        <v>45</v>
      </c>
      <c r="P31" s="3">
        <v>12550</v>
      </c>
      <c r="Q31" s="1" t="s">
        <v>46</v>
      </c>
      <c r="R31" s="1" t="s">
        <v>264</v>
      </c>
      <c r="S31" s="1" t="s">
        <v>44</v>
      </c>
      <c r="T31" s="1" t="s">
        <v>45</v>
      </c>
      <c r="U31" s="1">
        <v>12550</v>
      </c>
      <c r="V31" s="1" t="s">
        <v>265</v>
      </c>
      <c r="X31" s="1" t="s">
        <v>59</v>
      </c>
      <c r="Y31" s="1" t="s">
        <v>75</v>
      </c>
      <c r="Z31" s="1" t="s">
        <v>61</v>
      </c>
      <c r="AG31" s="1" t="s">
        <v>48</v>
      </c>
      <c r="AI31" s="1">
        <v>4</v>
      </c>
      <c r="AJ31" s="1" t="s">
        <v>419</v>
      </c>
      <c r="AK31" s="1" t="s">
        <v>49</v>
      </c>
    </row>
    <row r="32" spans="1:37" x14ac:dyDescent="0.3">
      <c r="A32" s="1" t="str">
        <f t="shared" si="0"/>
        <v>Valiente-Jaurez,Rosa</v>
      </c>
      <c r="D32" s="1" t="s">
        <v>68</v>
      </c>
      <c r="E32" s="1" t="s">
        <v>69</v>
      </c>
      <c r="F32" s="1">
        <v>4</v>
      </c>
      <c r="G32" s="1" t="s">
        <v>70</v>
      </c>
      <c r="I32" s="1" t="s">
        <v>71</v>
      </c>
      <c r="K32" s="2">
        <v>32941</v>
      </c>
      <c r="L32" s="1" t="s">
        <v>72</v>
      </c>
      <c r="M32" s="1" t="s">
        <v>73</v>
      </c>
      <c r="N32" s="1" t="s">
        <v>44</v>
      </c>
      <c r="O32" s="1" t="s">
        <v>45</v>
      </c>
      <c r="P32" s="3">
        <v>12550</v>
      </c>
      <c r="Q32" s="1" t="s">
        <v>46</v>
      </c>
      <c r="R32" s="1" t="s">
        <v>73</v>
      </c>
      <c r="S32" s="1" t="s">
        <v>44</v>
      </c>
      <c r="T32" s="1" t="s">
        <v>45</v>
      </c>
      <c r="U32" s="1">
        <v>12550</v>
      </c>
      <c r="V32" s="1" t="s">
        <v>74</v>
      </c>
      <c r="X32" s="1" t="s">
        <v>59</v>
      </c>
      <c r="Y32" s="1" t="s">
        <v>75</v>
      </c>
      <c r="Z32" s="1" t="s">
        <v>61</v>
      </c>
      <c r="AI32" s="1">
        <v>5</v>
      </c>
      <c r="AJ32" s="1" t="s">
        <v>419</v>
      </c>
      <c r="AK32" s="1" t="s">
        <v>49</v>
      </c>
    </row>
    <row r="33" spans="1:37" x14ac:dyDescent="0.3">
      <c r="A33" s="1" t="str">
        <f t="shared" si="0"/>
        <v>Vandana,Chand</v>
      </c>
      <c r="D33" s="1" t="s">
        <v>123</v>
      </c>
      <c r="E33" s="1" t="s">
        <v>124</v>
      </c>
      <c r="F33" s="1">
        <v>2</v>
      </c>
      <c r="G33" s="1" t="s">
        <v>125</v>
      </c>
      <c r="I33" s="1" t="s">
        <v>126</v>
      </c>
      <c r="K33" s="2">
        <v>30774</v>
      </c>
      <c r="L33" s="1" t="s">
        <v>127</v>
      </c>
      <c r="M33" s="1" t="s">
        <v>128</v>
      </c>
      <c r="N33" s="1" t="s">
        <v>44</v>
      </c>
      <c r="O33" s="1" t="s">
        <v>45</v>
      </c>
      <c r="P33" s="3">
        <v>12550</v>
      </c>
      <c r="Q33" s="1" t="s">
        <v>46</v>
      </c>
      <c r="R33" s="1" t="s">
        <v>128</v>
      </c>
      <c r="S33" s="1" t="s">
        <v>44</v>
      </c>
      <c r="T33" s="1" t="s">
        <v>45</v>
      </c>
      <c r="U33" s="1">
        <v>12550</v>
      </c>
      <c r="V33" s="1" t="s">
        <v>129</v>
      </c>
      <c r="X33" s="1" t="s">
        <v>59</v>
      </c>
      <c r="Y33" s="1" t="s">
        <v>60</v>
      </c>
      <c r="AI33" s="1">
        <v>3</v>
      </c>
      <c r="AJ33" s="1" t="s">
        <v>419</v>
      </c>
      <c r="AK33" s="1" t="s">
        <v>49</v>
      </c>
    </row>
    <row r="34" spans="1:37" x14ac:dyDescent="0.3">
      <c r="A34" s="1" t="str">
        <f t="shared" si="0"/>
        <v>Vasquez,Blanca</v>
      </c>
      <c r="D34" s="1" t="s">
        <v>249</v>
      </c>
      <c r="E34" s="1" t="s">
        <v>250</v>
      </c>
      <c r="F34" s="1">
        <v>2</v>
      </c>
      <c r="G34" s="1" t="s">
        <v>251</v>
      </c>
      <c r="I34" s="1" t="s">
        <v>252</v>
      </c>
      <c r="K34" s="2">
        <v>29219</v>
      </c>
      <c r="L34" s="1" t="s">
        <v>253</v>
      </c>
      <c r="M34" s="1" t="s">
        <v>254</v>
      </c>
      <c r="N34" s="1" t="s">
        <v>44</v>
      </c>
      <c r="O34" s="1" t="s">
        <v>45</v>
      </c>
      <c r="P34" s="3">
        <v>12550</v>
      </c>
      <c r="Q34" s="1" t="s">
        <v>46</v>
      </c>
      <c r="R34" s="1" t="s">
        <v>254</v>
      </c>
      <c r="S34" s="1" t="s">
        <v>44</v>
      </c>
      <c r="T34" s="1" t="s">
        <v>45</v>
      </c>
      <c r="U34" s="1">
        <v>12550</v>
      </c>
      <c r="V34" s="1" t="s">
        <v>255</v>
      </c>
      <c r="X34" s="1" t="s">
        <v>59</v>
      </c>
      <c r="Y34" s="1" t="s">
        <v>60</v>
      </c>
      <c r="Z34" s="1" t="s">
        <v>61</v>
      </c>
      <c r="AI34" s="1">
        <v>3</v>
      </c>
      <c r="AJ34" s="1" t="s">
        <v>419</v>
      </c>
      <c r="AK34" s="1" t="s">
        <v>49</v>
      </c>
    </row>
    <row r="35" spans="1:37" x14ac:dyDescent="0.3">
      <c r="A35" s="1" t="str">
        <f t="shared" si="0"/>
        <v>Velcime,Myrlande</v>
      </c>
      <c r="D35" s="1" t="s">
        <v>111</v>
      </c>
      <c r="E35" s="1" t="s">
        <v>112</v>
      </c>
      <c r="F35" s="1">
        <v>0</v>
      </c>
      <c r="G35" s="1" t="s">
        <v>113</v>
      </c>
      <c r="I35" s="1" t="s">
        <v>114</v>
      </c>
      <c r="K35" s="2">
        <v>25011</v>
      </c>
      <c r="L35" s="1" t="s">
        <v>115</v>
      </c>
      <c r="M35" s="1" t="s">
        <v>109</v>
      </c>
      <c r="N35" s="1" t="s">
        <v>44</v>
      </c>
      <c r="O35" s="1" t="s">
        <v>116</v>
      </c>
      <c r="P35" s="3">
        <v>12550</v>
      </c>
      <c r="Q35" s="1" t="s">
        <v>46</v>
      </c>
      <c r="R35" s="1" t="s">
        <v>109</v>
      </c>
      <c r="S35" s="1" t="s">
        <v>44</v>
      </c>
      <c r="T35" s="1" t="s">
        <v>116</v>
      </c>
      <c r="U35" s="1">
        <v>12550</v>
      </c>
      <c r="V35" s="1" t="s">
        <v>117</v>
      </c>
      <c r="Y35" s="1" t="s">
        <v>75</v>
      </c>
      <c r="Z35" s="1" t="s">
        <v>61</v>
      </c>
      <c r="AI35" s="1">
        <v>1</v>
      </c>
      <c r="AJ35" s="1" t="s">
        <v>419</v>
      </c>
      <c r="AK35" s="1" t="s">
        <v>49</v>
      </c>
    </row>
    <row r="36" spans="1:37" x14ac:dyDescent="0.3">
      <c r="A36" s="1" t="str">
        <f t="shared" si="0"/>
        <v>Velcime,Wesner</v>
      </c>
      <c r="D36" s="1" t="s">
        <v>118</v>
      </c>
      <c r="E36" s="1" t="s">
        <v>119</v>
      </c>
      <c r="F36" s="1">
        <v>2</v>
      </c>
      <c r="G36" s="1" t="s">
        <v>120</v>
      </c>
      <c r="I36" s="1" t="s">
        <v>114</v>
      </c>
      <c r="K36" s="2">
        <v>22880</v>
      </c>
      <c r="L36" s="1" t="s">
        <v>65</v>
      </c>
      <c r="M36" s="1" t="s">
        <v>121</v>
      </c>
      <c r="N36" s="1" t="s">
        <v>44</v>
      </c>
      <c r="O36" s="1" t="s">
        <v>45</v>
      </c>
      <c r="P36" s="3">
        <v>12550</v>
      </c>
      <c r="Q36" s="1" t="s">
        <v>46</v>
      </c>
      <c r="R36" s="1" t="s">
        <v>121</v>
      </c>
      <c r="S36" s="1" t="s">
        <v>44</v>
      </c>
      <c r="T36" s="1" t="s">
        <v>45</v>
      </c>
      <c r="U36" s="1">
        <v>12550</v>
      </c>
      <c r="V36" s="1" t="s">
        <v>122</v>
      </c>
      <c r="X36" s="1" t="s">
        <v>103</v>
      </c>
      <c r="Y36" s="1" t="s">
        <v>60</v>
      </c>
      <c r="Z36" s="1" t="s">
        <v>61</v>
      </c>
      <c r="AI36" s="1">
        <v>3</v>
      </c>
      <c r="AJ36" s="1" t="s">
        <v>419</v>
      </c>
      <c r="AK36" s="1" t="s">
        <v>49</v>
      </c>
    </row>
    <row r="37" spans="1:37" x14ac:dyDescent="0.3">
      <c r="A37" s="1" t="str">
        <f t="shared" si="0"/>
        <v>White,Lovely</v>
      </c>
      <c r="D37" s="1" t="s">
        <v>384</v>
      </c>
      <c r="E37" s="1" t="s">
        <v>385</v>
      </c>
      <c r="F37" s="1">
        <v>2</v>
      </c>
      <c r="G37" s="1" t="s">
        <v>386</v>
      </c>
      <c r="H37" s="1" t="s">
        <v>387</v>
      </c>
      <c r="I37" s="1" t="s">
        <v>388</v>
      </c>
      <c r="K37" s="2">
        <v>35408</v>
      </c>
      <c r="L37" s="1" t="s">
        <v>389</v>
      </c>
      <c r="M37" s="1" t="s">
        <v>390</v>
      </c>
      <c r="N37" s="1" t="s">
        <v>391</v>
      </c>
      <c r="O37" s="1" t="s">
        <v>45</v>
      </c>
      <c r="P37" s="3">
        <v>12550</v>
      </c>
      <c r="Q37" s="1" t="s">
        <v>46</v>
      </c>
      <c r="V37" s="1" t="s">
        <v>392</v>
      </c>
      <c r="X37" s="1" t="s">
        <v>59</v>
      </c>
      <c r="Y37" s="1" t="s">
        <v>75</v>
      </c>
      <c r="AI37" s="1">
        <v>3</v>
      </c>
      <c r="AJ37" s="1" t="s">
        <v>419</v>
      </c>
      <c r="AK37" s="1" t="s">
        <v>49</v>
      </c>
    </row>
    <row r="38" spans="1:37" ht="15" thickBot="1" x14ac:dyDescent="0.35">
      <c r="A38" s="12" t="str">
        <f t="shared" si="0"/>
        <v>Zagoya,Sophia</v>
      </c>
      <c r="B38" s="12"/>
      <c r="C38" s="12"/>
      <c r="D38" s="12" t="s">
        <v>399</v>
      </c>
      <c r="E38" s="12" t="s">
        <v>400</v>
      </c>
      <c r="F38" s="12">
        <v>1</v>
      </c>
      <c r="G38" s="12" t="s">
        <v>401</v>
      </c>
      <c r="H38" s="12"/>
      <c r="I38" s="12" t="s">
        <v>402</v>
      </c>
      <c r="J38" s="12"/>
      <c r="K38" s="13">
        <v>34409</v>
      </c>
      <c r="L38" s="12" t="s">
        <v>403</v>
      </c>
      <c r="M38" s="12" t="s">
        <v>404</v>
      </c>
      <c r="N38" s="12" t="s">
        <v>405</v>
      </c>
      <c r="O38" s="12" t="s">
        <v>45</v>
      </c>
      <c r="P38" s="14">
        <v>12566</v>
      </c>
      <c r="Q38" s="12" t="s">
        <v>46</v>
      </c>
      <c r="R38" s="12" t="s">
        <v>404</v>
      </c>
      <c r="S38" s="12" t="s">
        <v>405</v>
      </c>
      <c r="T38" s="12" t="s">
        <v>45</v>
      </c>
      <c r="U38" s="12">
        <v>12566</v>
      </c>
      <c r="V38" s="12" t="s">
        <v>406</v>
      </c>
      <c r="W38" s="12"/>
      <c r="X38" s="12" t="s">
        <v>59</v>
      </c>
      <c r="Y38" s="12" t="s">
        <v>75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>
        <v>2</v>
      </c>
      <c r="AJ38" s="12" t="s">
        <v>419</v>
      </c>
      <c r="AK38" s="12" t="s">
        <v>49</v>
      </c>
    </row>
    <row r="39" spans="1:37" x14ac:dyDescent="0.3">
      <c r="A39" s="1" t="str">
        <f t="shared" ref="A39:A70" si="1">CONCATENATE(I39,$A$8,G39)</f>
        <v>Lesscallet,Darby</v>
      </c>
      <c r="C39" s="1" t="str">
        <f>E39&amp;COUNTIF($E$39:$E39,E39)</f>
        <v>H00031</v>
      </c>
      <c r="D39" s="1" t="s">
        <v>184</v>
      </c>
      <c r="E39" s="1" t="s">
        <v>63</v>
      </c>
      <c r="F39" s="1">
        <v>0</v>
      </c>
      <c r="G39" s="1" t="s">
        <v>185</v>
      </c>
      <c r="I39" s="1" t="s">
        <v>186</v>
      </c>
      <c r="K39" s="2">
        <v>43488</v>
      </c>
      <c r="L39" s="1" t="s">
        <v>187</v>
      </c>
      <c r="M39" s="1" t="s">
        <v>66</v>
      </c>
      <c r="N39" s="1" t="s">
        <v>44</v>
      </c>
      <c r="O39" s="1" t="s">
        <v>45</v>
      </c>
      <c r="P39" s="3">
        <v>12550</v>
      </c>
      <c r="Q39" s="1" t="s">
        <v>46</v>
      </c>
      <c r="X39" s="1" t="s">
        <v>103</v>
      </c>
      <c r="AI39" s="1">
        <v>2</v>
      </c>
      <c r="AJ39" s="1" t="s">
        <v>421</v>
      </c>
      <c r="AK39" s="1" t="s">
        <v>180</v>
      </c>
    </row>
    <row r="40" spans="1:37" x14ac:dyDescent="0.3">
      <c r="A40" s="1" t="str">
        <f t="shared" si="1"/>
        <v>Lucero,Daniel</v>
      </c>
      <c r="C40" s="1" t="str">
        <f>E40&amp;COUNTIF($E$39:$E40,E40)</f>
        <v>H00041</v>
      </c>
      <c r="D40" s="1" t="s">
        <v>181</v>
      </c>
      <c r="E40" s="1" t="s">
        <v>69</v>
      </c>
      <c r="F40" s="1">
        <v>0</v>
      </c>
      <c r="G40" s="1" t="s">
        <v>182</v>
      </c>
      <c r="I40" s="1" t="s">
        <v>179</v>
      </c>
      <c r="K40" s="2">
        <v>42942</v>
      </c>
      <c r="L40" s="1" t="s">
        <v>183</v>
      </c>
      <c r="M40" s="1" t="s">
        <v>73</v>
      </c>
      <c r="N40" s="1" t="s">
        <v>44</v>
      </c>
      <c r="O40" s="1" t="s">
        <v>45</v>
      </c>
      <c r="P40" s="3">
        <v>12550</v>
      </c>
      <c r="Q40" s="1" t="s">
        <v>46</v>
      </c>
      <c r="X40" s="1" t="s">
        <v>103</v>
      </c>
      <c r="AI40" s="1">
        <v>5</v>
      </c>
      <c r="AJ40" s="1" t="s">
        <v>421</v>
      </c>
      <c r="AK40" s="1" t="s">
        <v>180</v>
      </c>
    </row>
    <row r="41" spans="1:37" ht="15" customHeight="1" x14ac:dyDescent="0.3">
      <c r="A41" s="1" t="str">
        <f t="shared" si="1"/>
        <v>Lucero,Miguel</v>
      </c>
      <c r="C41" s="1" t="str">
        <f>E41&amp;COUNTIF($E$39:$E41,E41)</f>
        <v>H00042</v>
      </c>
      <c r="D41" s="1" t="s">
        <v>177</v>
      </c>
      <c r="E41" s="1" t="s">
        <v>69</v>
      </c>
      <c r="F41" s="1">
        <v>0</v>
      </c>
      <c r="G41" s="1" t="s">
        <v>178</v>
      </c>
      <c r="I41" s="1" t="s">
        <v>179</v>
      </c>
      <c r="K41" s="2">
        <v>42326</v>
      </c>
      <c r="L41" s="1" t="s">
        <v>168</v>
      </c>
      <c r="M41" s="1" t="s">
        <v>73</v>
      </c>
      <c r="N41" s="1" t="s">
        <v>44</v>
      </c>
      <c r="O41" s="1" t="s">
        <v>45</v>
      </c>
      <c r="P41" s="3">
        <v>12550</v>
      </c>
      <c r="Q41" s="1" t="s">
        <v>46</v>
      </c>
      <c r="X41" s="1" t="s">
        <v>103</v>
      </c>
      <c r="AI41" s="1">
        <v>5</v>
      </c>
      <c r="AJ41" s="1" t="s">
        <v>421</v>
      </c>
      <c r="AK41" s="1" t="s">
        <v>180</v>
      </c>
    </row>
    <row r="42" spans="1:37" x14ac:dyDescent="0.3">
      <c r="A42" s="1" t="str">
        <f t="shared" si="1"/>
        <v>Valiente,Annie</v>
      </c>
      <c r="C42" s="1" t="str">
        <f>E42&amp;COUNTIF($E$39:$E42,E42)</f>
        <v>H00043</v>
      </c>
      <c r="D42" s="1" t="s">
        <v>174</v>
      </c>
      <c r="E42" s="1" t="s">
        <v>69</v>
      </c>
      <c r="F42" s="1">
        <v>0</v>
      </c>
      <c r="G42" s="1" t="s">
        <v>175</v>
      </c>
      <c r="I42" s="1" t="s">
        <v>171</v>
      </c>
      <c r="K42" s="2">
        <v>41105</v>
      </c>
      <c r="L42" s="1" t="s">
        <v>176</v>
      </c>
      <c r="M42" s="1" t="s">
        <v>73</v>
      </c>
      <c r="N42" s="1" t="s">
        <v>44</v>
      </c>
      <c r="O42" s="1" t="s">
        <v>45</v>
      </c>
      <c r="P42" s="3">
        <v>12550</v>
      </c>
      <c r="Q42" s="1" t="s">
        <v>46</v>
      </c>
      <c r="X42" s="1" t="s">
        <v>59</v>
      </c>
      <c r="AI42" s="1">
        <v>5</v>
      </c>
      <c r="AJ42" s="1" t="s">
        <v>421</v>
      </c>
      <c r="AK42" s="1" t="s">
        <v>173</v>
      </c>
    </row>
    <row r="43" spans="1:37" x14ac:dyDescent="0.3">
      <c r="A43" s="1" t="str">
        <f t="shared" si="1"/>
        <v>Valiente,Maria</v>
      </c>
      <c r="C43" s="1" t="str">
        <f>E43&amp;COUNTIF($E$39:$E43,E43)</f>
        <v>H00044</v>
      </c>
      <c r="D43" s="1" t="s">
        <v>170</v>
      </c>
      <c r="E43" s="1" t="s">
        <v>69</v>
      </c>
      <c r="F43" s="1">
        <v>0</v>
      </c>
      <c r="G43" s="1" t="s">
        <v>52</v>
      </c>
      <c r="I43" s="1" t="s">
        <v>171</v>
      </c>
      <c r="K43" s="2">
        <v>39114</v>
      </c>
      <c r="L43" s="1" t="s">
        <v>172</v>
      </c>
      <c r="M43" s="1" t="s">
        <v>73</v>
      </c>
      <c r="N43" s="1" t="s">
        <v>44</v>
      </c>
      <c r="O43" s="1" t="s">
        <v>45</v>
      </c>
      <c r="P43" s="3">
        <v>12550</v>
      </c>
      <c r="Q43" s="1" t="s">
        <v>46</v>
      </c>
      <c r="X43" s="1" t="s">
        <v>59</v>
      </c>
      <c r="AI43" s="1">
        <v>5</v>
      </c>
      <c r="AJ43" s="1" t="s">
        <v>421</v>
      </c>
      <c r="AK43" s="1" t="s">
        <v>173</v>
      </c>
    </row>
    <row r="44" spans="1:37" x14ac:dyDescent="0.3">
      <c r="A44" s="1" t="str">
        <f t="shared" si="1"/>
        <v>Escamilia,Camila-Martinez</v>
      </c>
      <c r="C44" s="1" t="str">
        <f>E44&amp;COUNTIF($E$39:$E44,E44)</f>
        <v>H00051</v>
      </c>
      <c r="D44" s="1" t="s">
        <v>229</v>
      </c>
      <c r="E44" s="1" t="s">
        <v>77</v>
      </c>
      <c r="F44" s="1">
        <v>0</v>
      </c>
      <c r="G44" s="1" t="s">
        <v>230</v>
      </c>
      <c r="I44" s="1" t="s">
        <v>79</v>
      </c>
      <c r="K44" s="2">
        <v>43446</v>
      </c>
      <c r="L44" s="1" t="s">
        <v>187</v>
      </c>
      <c r="M44" s="1" t="s">
        <v>81</v>
      </c>
      <c r="N44" s="1" t="s">
        <v>44</v>
      </c>
      <c r="O44" s="1" t="s">
        <v>45</v>
      </c>
      <c r="P44" s="3">
        <v>12550</v>
      </c>
      <c r="Q44" s="1" t="s">
        <v>46</v>
      </c>
      <c r="X44" s="1" t="s">
        <v>59</v>
      </c>
      <c r="AI44" s="1">
        <v>3</v>
      </c>
      <c r="AJ44" s="1" t="s">
        <v>421</v>
      </c>
      <c r="AK44" s="1" t="s">
        <v>173</v>
      </c>
    </row>
    <row r="45" spans="1:37" x14ac:dyDescent="0.3">
      <c r="A45" s="1" t="str">
        <f t="shared" si="1"/>
        <v>Martinez,Anthony</v>
      </c>
      <c r="C45" s="1" t="str">
        <f>E45&amp;COUNTIF($E$39:$E45,E45)</f>
        <v>H00052</v>
      </c>
      <c r="D45" s="1" t="s">
        <v>226</v>
      </c>
      <c r="E45" s="1" t="s">
        <v>77</v>
      </c>
      <c r="F45" s="1">
        <v>0</v>
      </c>
      <c r="G45" s="1" t="s">
        <v>227</v>
      </c>
      <c r="I45" s="1" t="s">
        <v>228</v>
      </c>
      <c r="K45" s="2">
        <v>42887</v>
      </c>
      <c r="L45" s="1" t="s">
        <v>183</v>
      </c>
      <c r="M45" s="1" t="s">
        <v>81</v>
      </c>
      <c r="N45" s="1" t="s">
        <v>44</v>
      </c>
      <c r="O45" s="1" t="s">
        <v>45</v>
      </c>
      <c r="P45" s="3">
        <v>12550</v>
      </c>
      <c r="Q45" s="1" t="s">
        <v>46</v>
      </c>
      <c r="X45" s="1" t="s">
        <v>103</v>
      </c>
      <c r="AI45" s="1">
        <v>3</v>
      </c>
      <c r="AJ45" s="1" t="s">
        <v>421</v>
      </c>
      <c r="AK45" s="1" t="s">
        <v>180</v>
      </c>
    </row>
    <row r="46" spans="1:37" x14ac:dyDescent="0.3">
      <c r="A46" s="1" t="str">
        <f t="shared" si="1"/>
        <v>McPherson,Amirus</v>
      </c>
      <c r="C46" s="1" t="str">
        <f>E46&amp;COUNTIF($E$39:$E46,E46)</f>
        <v>H00121</v>
      </c>
      <c r="D46" s="1" t="s">
        <v>247</v>
      </c>
      <c r="E46" s="1" t="s">
        <v>91</v>
      </c>
      <c r="F46" s="1">
        <v>0</v>
      </c>
      <c r="G46" s="1" t="s">
        <v>248</v>
      </c>
      <c r="I46" s="1" t="s">
        <v>242</v>
      </c>
      <c r="K46" s="2">
        <v>43552</v>
      </c>
      <c r="L46" s="1" t="s">
        <v>246</v>
      </c>
      <c r="M46" s="1" t="s">
        <v>95</v>
      </c>
      <c r="N46" s="1" t="s">
        <v>44</v>
      </c>
      <c r="O46" s="1" t="s">
        <v>45</v>
      </c>
      <c r="P46" s="3">
        <v>12550</v>
      </c>
      <c r="Q46" s="1" t="s">
        <v>46</v>
      </c>
      <c r="X46" s="1" t="s">
        <v>103</v>
      </c>
      <c r="AI46" s="1">
        <v>4</v>
      </c>
      <c r="AJ46" s="1" t="s">
        <v>421</v>
      </c>
      <c r="AK46" s="1" t="s">
        <v>180</v>
      </c>
    </row>
    <row r="47" spans="1:37" x14ac:dyDescent="0.3">
      <c r="A47" s="1" t="str">
        <f t="shared" si="1"/>
        <v>McPherson,Autumn</v>
      </c>
      <c r="C47" s="1" t="str">
        <f>E47&amp;COUNTIF($E$39:$E47,E47)</f>
        <v>H00122</v>
      </c>
      <c r="D47" s="1" t="s">
        <v>240</v>
      </c>
      <c r="E47" s="1" t="s">
        <v>91</v>
      </c>
      <c r="F47" s="1">
        <v>0</v>
      </c>
      <c r="G47" s="1" t="s">
        <v>241</v>
      </c>
      <c r="I47" s="1" t="s">
        <v>242</v>
      </c>
      <c r="K47" s="2">
        <v>43868</v>
      </c>
      <c r="L47" s="1" t="s">
        <v>243</v>
      </c>
      <c r="M47" s="1" t="s">
        <v>95</v>
      </c>
      <c r="N47" s="1" t="s">
        <v>44</v>
      </c>
      <c r="O47" s="1" t="s">
        <v>45</v>
      </c>
      <c r="P47" s="3">
        <v>12550</v>
      </c>
      <c r="Q47" s="1" t="s">
        <v>46</v>
      </c>
      <c r="X47" s="1" t="s">
        <v>59</v>
      </c>
      <c r="AI47" s="1">
        <v>4</v>
      </c>
      <c r="AJ47" s="1" t="s">
        <v>421</v>
      </c>
      <c r="AK47" s="1" t="s">
        <v>173</v>
      </c>
    </row>
    <row r="48" spans="1:37" x14ac:dyDescent="0.3">
      <c r="A48" s="1" t="str">
        <f t="shared" si="1"/>
        <v>McPherson,John</v>
      </c>
      <c r="C48" s="1" t="str">
        <f>E48&amp;COUNTIF($E$39:$E48,E48)</f>
        <v>H00123</v>
      </c>
      <c r="D48" s="1" t="s">
        <v>244</v>
      </c>
      <c r="E48" s="1" t="s">
        <v>91</v>
      </c>
      <c r="F48" s="1">
        <v>0</v>
      </c>
      <c r="G48" s="1" t="s">
        <v>245</v>
      </c>
      <c r="I48" s="1" t="s">
        <v>242</v>
      </c>
      <c r="K48" s="2">
        <v>43889</v>
      </c>
      <c r="L48" s="1" t="s">
        <v>246</v>
      </c>
      <c r="M48" s="1" t="s">
        <v>95</v>
      </c>
      <c r="N48" s="1" t="s">
        <v>44</v>
      </c>
      <c r="O48" s="1" t="s">
        <v>45</v>
      </c>
      <c r="P48" s="3">
        <v>12550</v>
      </c>
      <c r="Q48" s="1" t="s">
        <v>46</v>
      </c>
      <c r="X48" s="1" t="s">
        <v>103</v>
      </c>
      <c r="AI48" s="1">
        <v>4</v>
      </c>
      <c r="AJ48" s="1" t="s">
        <v>421</v>
      </c>
      <c r="AK48" s="1" t="s">
        <v>180</v>
      </c>
    </row>
    <row r="49" spans="1:37" x14ac:dyDescent="0.3">
      <c r="A49" s="1" t="str">
        <f t="shared" si="1"/>
        <v>Velcime,Victor</v>
      </c>
      <c r="C49" s="1" t="str">
        <f>E49&amp;COUNTIF($E$39:$E49,E49)</f>
        <v>H00161</v>
      </c>
      <c r="D49" s="1" t="s">
        <v>235</v>
      </c>
      <c r="E49" s="1" t="s">
        <v>119</v>
      </c>
      <c r="F49" s="1">
        <v>0</v>
      </c>
      <c r="G49" s="1" t="s">
        <v>236</v>
      </c>
      <c r="I49" s="1" t="s">
        <v>114</v>
      </c>
      <c r="K49" s="2">
        <v>41227</v>
      </c>
      <c r="L49" s="1" t="s">
        <v>176</v>
      </c>
      <c r="M49" s="1" t="s">
        <v>121</v>
      </c>
      <c r="N49" s="1" t="s">
        <v>44</v>
      </c>
      <c r="O49" s="1" t="s">
        <v>45</v>
      </c>
      <c r="P49" s="3">
        <v>12550</v>
      </c>
      <c r="Q49" s="1" t="s">
        <v>46</v>
      </c>
      <c r="X49" s="1" t="s">
        <v>103</v>
      </c>
      <c r="AI49" s="1">
        <v>3</v>
      </c>
      <c r="AJ49" s="1" t="s">
        <v>421</v>
      </c>
      <c r="AK49" s="1" t="s">
        <v>180</v>
      </c>
    </row>
    <row r="50" spans="1:37" x14ac:dyDescent="0.3">
      <c r="A50" s="1" t="str">
        <f t="shared" si="1"/>
        <v>Velicme,Immanuel</v>
      </c>
      <c r="C50" s="1" t="str">
        <f>E50&amp;COUNTIF($E$39:$E50,E50)</f>
        <v>H00162</v>
      </c>
      <c r="D50" s="1" t="s">
        <v>237</v>
      </c>
      <c r="E50" s="1" t="s">
        <v>119</v>
      </c>
      <c r="F50" s="1">
        <v>0</v>
      </c>
      <c r="G50" s="1" t="s">
        <v>238</v>
      </c>
      <c r="I50" s="1" t="s">
        <v>239</v>
      </c>
      <c r="K50" s="2">
        <v>42466</v>
      </c>
      <c r="L50" s="1" t="s">
        <v>207</v>
      </c>
      <c r="M50" s="1" t="s">
        <v>121</v>
      </c>
      <c r="N50" s="1" t="s">
        <v>44</v>
      </c>
      <c r="O50" s="1" t="s">
        <v>45</v>
      </c>
      <c r="P50" s="3">
        <v>12550</v>
      </c>
      <c r="Q50" s="1" t="s">
        <v>46</v>
      </c>
      <c r="X50" s="1" t="s">
        <v>103</v>
      </c>
      <c r="AI50" s="1">
        <v>3</v>
      </c>
      <c r="AJ50" s="1" t="s">
        <v>421</v>
      </c>
      <c r="AK50" s="1" t="s">
        <v>180</v>
      </c>
    </row>
    <row r="51" spans="1:37" x14ac:dyDescent="0.3">
      <c r="A51" s="1" t="str">
        <f t="shared" si="1"/>
        <v>Chand,Aditya</v>
      </c>
      <c r="C51" s="1" t="str">
        <f>E51&amp;COUNTIF($E$39:$E51,E51)</f>
        <v>H00171</v>
      </c>
      <c r="D51" s="1" t="s">
        <v>233</v>
      </c>
      <c r="E51" s="1" t="s">
        <v>124</v>
      </c>
      <c r="F51" s="1">
        <v>0</v>
      </c>
      <c r="G51" s="1" t="s">
        <v>234</v>
      </c>
      <c r="I51" s="1" t="s">
        <v>125</v>
      </c>
      <c r="K51" s="2">
        <v>42962</v>
      </c>
      <c r="L51" s="1" t="s">
        <v>183</v>
      </c>
      <c r="M51" s="1" t="s">
        <v>128</v>
      </c>
      <c r="N51" s="1" t="s">
        <v>44</v>
      </c>
      <c r="O51" s="1" t="s">
        <v>45</v>
      </c>
      <c r="P51" s="3">
        <v>12550</v>
      </c>
      <c r="Q51" s="1" t="s">
        <v>46</v>
      </c>
      <c r="X51" s="1" t="s">
        <v>103</v>
      </c>
      <c r="AI51" s="1">
        <v>3</v>
      </c>
      <c r="AJ51" s="1" t="s">
        <v>421</v>
      </c>
      <c r="AK51" s="1" t="s">
        <v>180</v>
      </c>
    </row>
    <row r="52" spans="1:37" x14ac:dyDescent="0.3">
      <c r="A52" s="1" t="str">
        <f t="shared" si="1"/>
        <v>Chand,Kartavya</v>
      </c>
      <c r="C52" s="1" t="str">
        <f>E52&amp;COUNTIF($E$39:$E52,E52)</f>
        <v>H00172</v>
      </c>
      <c r="D52" s="1" t="s">
        <v>231</v>
      </c>
      <c r="E52" s="1" t="s">
        <v>124</v>
      </c>
      <c r="F52" s="1">
        <v>0</v>
      </c>
      <c r="G52" s="1" t="s">
        <v>232</v>
      </c>
      <c r="I52" s="1" t="s">
        <v>125</v>
      </c>
      <c r="K52" s="2">
        <v>40451</v>
      </c>
      <c r="L52" s="1" t="s">
        <v>213</v>
      </c>
      <c r="M52" s="1" t="s">
        <v>128</v>
      </c>
      <c r="N52" s="1" t="s">
        <v>44</v>
      </c>
      <c r="O52" s="1" t="s">
        <v>45</v>
      </c>
      <c r="P52" s="3">
        <v>12550</v>
      </c>
      <c r="Q52" s="1" t="s">
        <v>46</v>
      </c>
      <c r="X52" s="1" t="s">
        <v>103</v>
      </c>
      <c r="AI52" s="1">
        <v>3</v>
      </c>
      <c r="AJ52" s="1" t="s">
        <v>421</v>
      </c>
      <c r="AK52" s="1" t="s">
        <v>180</v>
      </c>
    </row>
    <row r="53" spans="1:37" x14ac:dyDescent="0.3">
      <c r="A53" s="1" t="str">
        <f t="shared" si="1"/>
        <v>Imitola,Erick</v>
      </c>
      <c r="C53" s="1" t="str">
        <f>E53&amp;COUNTIF($E$39:$E53,E53)</f>
        <v>H00181</v>
      </c>
      <c r="D53" s="1" t="s">
        <v>221</v>
      </c>
      <c r="E53" s="1" t="s">
        <v>131</v>
      </c>
      <c r="F53" s="1">
        <v>0</v>
      </c>
      <c r="G53" s="1" t="s">
        <v>222</v>
      </c>
      <c r="I53" s="1" t="s">
        <v>223</v>
      </c>
      <c r="K53" s="2" t="s">
        <v>197</v>
      </c>
      <c r="L53" s="1" t="s">
        <v>198</v>
      </c>
      <c r="M53" s="1" t="s">
        <v>135</v>
      </c>
      <c r="N53" s="1" t="s">
        <v>44</v>
      </c>
      <c r="O53" s="1" t="s">
        <v>45</v>
      </c>
      <c r="P53" s="3">
        <v>12550</v>
      </c>
      <c r="Q53" s="1" t="s">
        <v>46</v>
      </c>
      <c r="X53" s="1" t="s">
        <v>103</v>
      </c>
      <c r="AI53" s="1">
        <v>4</v>
      </c>
      <c r="AJ53" s="1" t="s">
        <v>421</v>
      </c>
      <c r="AK53" s="1" t="s">
        <v>180</v>
      </c>
    </row>
    <row r="54" spans="1:37" x14ac:dyDescent="0.3">
      <c r="A54" s="1" t="str">
        <f t="shared" si="1"/>
        <v>James,Matthew</v>
      </c>
      <c r="C54" s="1" t="str">
        <f>E54&amp;COUNTIF($E$39:$E54,E54)</f>
        <v>H00182</v>
      </c>
      <c r="D54" s="1" t="s">
        <v>218</v>
      </c>
      <c r="E54" s="1" t="s">
        <v>131</v>
      </c>
      <c r="F54" s="1">
        <v>0</v>
      </c>
      <c r="G54" s="1" t="s">
        <v>192</v>
      </c>
      <c r="I54" s="1" t="s">
        <v>219</v>
      </c>
      <c r="K54" s="2">
        <v>42913</v>
      </c>
      <c r="L54" s="1" t="s">
        <v>183</v>
      </c>
      <c r="M54" s="1" t="s">
        <v>135</v>
      </c>
      <c r="N54" s="1" t="s">
        <v>44</v>
      </c>
      <c r="O54" s="1" t="s">
        <v>45</v>
      </c>
      <c r="P54" s="3">
        <v>12550</v>
      </c>
      <c r="Q54" s="1" t="s">
        <v>46</v>
      </c>
      <c r="X54" s="1" t="s">
        <v>103</v>
      </c>
      <c r="AI54" s="1">
        <v>4</v>
      </c>
      <c r="AJ54" s="1" t="s">
        <v>421</v>
      </c>
      <c r="AK54" s="1" t="s">
        <v>220</v>
      </c>
    </row>
    <row r="55" spans="1:37" x14ac:dyDescent="0.3">
      <c r="A55" s="1" t="str">
        <f t="shared" si="1"/>
        <v>James,Sebastion</v>
      </c>
      <c r="C55" s="1" t="str">
        <f>E55&amp;COUNTIF($E$39:$E55,E55)</f>
        <v>H00183</v>
      </c>
      <c r="D55" s="1" t="s">
        <v>224</v>
      </c>
      <c r="E55" s="1" t="s">
        <v>131</v>
      </c>
      <c r="F55" s="1">
        <v>0</v>
      </c>
      <c r="G55" s="1" t="s">
        <v>225</v>
      </c>
      <c r="I55" s="1" t="s">
        <v>219</v>
      </c>
      <c r="K55" s="2" t="s">
        <v>197</v>
      </c>
      <c r="L55" s="1" t="s">
        <v>198</v>
      </c>
      <c r="M55" s="1" t="s">
        <v>135</v>
      </c>
      <c r="N55" s="1" t="s">
        <v>44</v>
      </c>
      <c r="O55" s="1" t="s">
        <v>45</v>
      </c>
      <c r="P55" s="3">
        <v>12550</v>
      </c>
      <c r="Q55" s="1" t="s">
        <v>46</v>
      </c>
      <c r="X55" s="1" t="s">
        <v>103</v>
      </c>
      <c r="AI55" s="1">
        <v>4</v>
      </c>
      <c r="AJ55" s="1" t="s">
        <v>421</v>
      </c>
      <c r="AK55" s="1" t="s">
        <v>180</v>
      </c>
    </row>
    <row r="56" spans="1:37" x14ac:dyDescent="0.3">
      <c r="A56" s="1" t="str">
        <f t="shared" si="1"/>
        <v>Flores,Luis</v>
      </c>
      <c r="C56" s="1" t="str">
        <f>E56&amp;COUNTIF($E$39:$E56,E56)</f>
        <v>H00191</v>
      </c>
      <c r="D56" s="1" t="s">
        <v>204</v>
      </c>
      <c r="E56" s="1" t="s">
        <v>138</v>
      </c>
      <c r="F56" s="1">
        <v>0</v>
      </c>
      <c r="G56" s="1" t="s">
        <v>205</v>
      </c>
      <c r="I56" s="1" t="s">
        <v>206</v>
      </c>
      <c r="K56" s="2">
        <v>42753</v>
      </c>
      <c r="L56" s="1" t="s">
        <v>207</v>
      </c>
      <c r="M56" s="1" t="s">
        <v>142</v>
      </c>
      <c r="N56" s="1" t="s">
        <v>57</v>
      </c>
      <c r="O56" s="1" t="s">
        <v>116</v>
      </c>
      <c r="P56" s="3">
        <v>12553</v>
      </c>
      <c r="Q56" s="1" t="s">
        <v>46</v>
      </c>
      <c r="X56" s="1" t="s">
        <v>103</v>
      </c>
      <c r="AI56" s="1">
        <v>5</v>
      </c>
      <c r="AJ56" s="1" t="s">
        <v>421</v>
      </c>
      <c r="AK56" s="1" t="s">
        <v>180</v>
      </c>
    </row>
    <row r="57" spans="1:37" x14ac:dyDescent="0.3">
      <c r="A57" s="1" t="str">
        <f t="shared" si="1"/>
        <v>Rodriguez,Ashley</v>
      </c>
      <c r="C57" s="1" t="str">
        <f>E57&amp;COUNTIF($E$39:$E57,E57)</f>
        <v>H00192</v>
      </c>
      <c r="D57" s="1" t="s">
        <v>214</v>
      </c>
      <c r="E57" s="1" t="s">
        <v>138</v>
      </c>
      <c r="F57" s="1">
        <v>0</v>
      </c>
      <c r="G57" s="1" t="s">
        <v>215</v>
      </c>
      <c r="I57" s="1" t="s">
        <v>216</v>
      </c>
      <c r="K57" s="2">
        <v>39883</v>
      </c>
      <c r="L57" s="1" t="s">
        <v>217</v>
      </c>
      <c r="M57" s="1" t="s">
        <v>142</v>
      </c>
      <c r="N57" s="1" t="s">
        <v>57</v>
      </c>
      <c r="O57" s="1" t="s">
        <v>116</v>
      </c>
      <c r="P57" s="3">
        <v>12553</v>
      </c>
      <c r="Q57" s="1" t="s">
        <v>46</v>
      </c>
      <c r="X57" s="1" t="s">
        <v>59</v>
      </c>
      <c r="AI57" s="1">
        <v>5</v>
      </c>
      <c r="AJ57" s="1" t="s">
        <v>421</v>
      </c>
      <c r="AK57" s="1" t="s">
        <v>173</v>
      </c>
    </row>
    <row r="58" spans="1:37" x14ac:dyDescent="0.3">
      <c r="A58" s="1" t="str">
        <f t="shared" si="1"/>
        <v>Rojas,Ressell</v>
      </c>
      <c r="C58" s="1" t="str">
        <f>E58&amp;COUNTIF($E$39:$E58,E58)</f>
        <v>H00193</v>
      </c>
      <c r="D58" s="1" t="s">
        <v>208</v>
      </c>
      <c r="E58" s="1" t="s">
        <v>138</v>
      </c>
      <c r="F58" s="1">
        <v>0</v>
      </c>
      <c r="G58" s="1" t="s">
        <v>209</v>
      </c>
      <c r="I58" s="1" t="s">
        <v>210</v>
      </c>
      <c r="K58" s="2">
        <v>41023</v>
      </c>
      <c r="L58" s="1" t="s">
        <v>176</v>
      </c>
      <c r="M58" s="1" t="s">
        <v>142</v>
      </c>
      <c r="N58" s="1" t="s">
        <v>57</v>
      </c>
      <c r="O58" s="1" t="s">
        <v>116</v>
      </c>
      <c r="P58" s="3">
        <v>12553</v>
      </c>
      <c r="Q58" s="1" t="s">
        <v>46</v>
      </c>
      <c r="X58" s="1" t="s">
        <v>103</v>
      </c>
      <c r="AI58" s="1">
        <v>5</v>
      </c>
      <c r="AJ58" s="1" t="s">
        <v>421</v>
      </c>
      <c r="AK58" s="1" t="s">
        <v>180</v>
      </c>
    </row>
    <row r="59" spans="1:37" x14ac:dyDescent="0.3">
      <c r="A59" s="1" t="str">
        <f t="shared" si="1"/>
        <v>Rojas,Rissell</v>
      </c>
      <c r="C59" s="1" t="str">
        <f>E59&amp;COUNTIF($E$39:$E59,E59)</f>
        <v>H00194</v>
      </c>
      <c r="D59" s="1" t="s">
        <v>211</v>
      </c>
      <c r="E59" s="1" t="s">
        <v>138</v>
      </c>
      <c r="F59" s="1">
        <v>0</v>
      </c>
      <c r="G59" s="1" t="s">
        <v>212</v>
      </c>
      <c r="I59" s="1" t="s">
        <v>210</v>
      </c>
      <c r="K59" s="2">
        <v>40476</v>
      </c>
      <c r="L59" s="1" t="s">
        <v>213</v>
      </c>
      <c r="M59" s="1" t="s">
        <v>142</v>
      </c>
      <c r="N59" s="1" t="s">
        <v>57</v>
      </c>
      <c r="O59" s="1" t="s">
        <v>116</v>
      </c>
      <c r="P59" s="3">
        <v>12553</v>
      </c>
      <c r="Q59" s="1" t="s">
        <v>46</v>
      </c>
      <c r="X59" s="1" t="s">
        <v>59</v>
      </c>
      <c r="AI59" s="1">
        <v>5</v>
      </c>
      <c r="AJ59" s="1" t="s">
        <v>421</v>
      </c>
      <c r="AK59" s="1" t="s">
        <v>173</v>
      </c>
    </row>
    <row r="60" spans="1:37" x14ac:dyDescent="0.3">
      <c r="A60" s="1" t="str">
        <f t="shared" si="1"/>
        <v>Haffa,Joziah</v>
      </c>
      <c r="C60" s="1" t="str">
        <f>E60&amp;COUNTIF($E$39:$E60,E60)</f>
        <v>H00201</v>
      </c>
      <c r="D60" s="1" t="s">
        <v>201</v>
      </c>
      <c r="E60" s="1" t="s">
        <v>145</v>
      </c>
      <c r="F60" s="1">
        <v>0</v>
      </c>
      <c r="G60" s="1" t="s">
        <v>202</v>
      </c>
      <c r="I60" s="1" t="s">
        <v>147</v>
      </c>
      <c r="K60" s="2">
        <v>42986</v>
      </c>
      <c r="L60" s="1" t="s">
        <v>183</v>
      </c>
      <c r="M60" s="1" t="s">
        <v>149</v>
      </c>
      <c r="N60" s="1" t="s">
        <v>57</v>
      </c>
      <c r="O60" s="1" t="s">
        <v>45</v>
      </c>
      <c r="P60" s="3">
        <v>12553</v>
      </c>
      <c r="Q60" s="1" t="s">
        <v>46</v>
      </c>
      <c r="X60" s="1" t="s">
        <v>103</v>
      </c>
      <c r="AI60" s="1">
        <v>2</v>
      </c>
      <c r="AJ60" s="1" t="s">
        <v>421</v>
      </c>
      <c r="AK60" s="1" t="s">
        <v>203</v>
      </c>
    </row>
    <row r="61" spans="1:37" x14ac:dyDescent="0.3">
      <c r="A61" s="1" t="str">
        <f t="shared" si="1"/>
        <v>Ortega,Alber</v>
      </c>
      <c r="C61" s="1" t="str">
        <f>E61&amp;COUNTIF($E$39:$E61,E61)</f>
        <v>H00211</v>
      </c>
      <c r="D61" s="1" t="s">
        <v>151</v>
      </c>
      <c r="E61" s="1" t="s">
        <v>152</v>
      </c>
      <c r="F61" s="1">
        <v>2</v>
      </c>
      <c r="G61" s="1" t="s">
        <v>153</v>
      </c>
      <c r="I61" s="1" t="s">
        <v>154</v>
      </c>
      <c r="K61" s="2">
        <v>26615</v>
      </c>
      <c r="L61" s="1" t="s">
        <v>155</v>
      </c>
      <c r="M61" s="1" t="s">
        <v>156</v>
      </c>
      <c r="N61" s="1" t="s">
        <v>44</v>
      </c>
      <c r="O61" s="1" t="s">
        <v>45</v>
      </c>
      <c r="P61" s="3">
        <v>12550</v>
      </c>
      <c r="Q61" s="1" t="s">
        <v>46</v>
      </c>
      <c r="R61" s="1" t="s">
        <v>156</v>
      </c>
      <c r="S61" s="1" t="s">
        <v>44</v>
      </c>
      <c r="T61" s="1" t="s">
        <v>45</v>
      </c>
      <c r="U61" s="1">
        <v>12550</v>
      </c>
      <c r="V61" s="1" t="s">
        <v>157</v>
      </c>
      <c r="X61" s="1" t="s">
        <v>103</v>
      </c>
      <c r="Y61" s="1" t="s">
        <v>75</v>
      </c>
      <c r="Z61" s="1" t="s">
        <v>61</v>
      </c>
      <c r="AH61" s="1" t="s">
        <v>48</v>
      </c>
      <c r="AI61" s="1">
        <v>3</v>
      </c>
      <c r="AJ61" s="1" t="s">
        <v>421</v>
      </c>
      <c r="AK61" s="1" t="s">
        <v>49</v>
      </c>
    </row>
    <row r="62" spans="1:37" x14ac:dyDescent="0.3">
      <c r="A62" s="1" t="str">
        <f t="shared" si="1"/>
        <v>Ortega,David</v>
      </c>
      <c r="C62" s="1" t="str">
        <f>E62&amp;COUNTIF($E$39:$E62,E62)</f>
        <v>H00212</v>
      </c>
      <c r="D62" s="1" t="s">
        <v>196</v>
      </c>
      <c r="E62" s="1" t="s">
        <v>152</v>
      </c>
      <c r="F62" s="1">
        <v>0</v>
      </c>
      <c r="G62" s="1" t="s">
        <v>99</v>
      </c>
      <c r="I62" s="1" t="s">
        <v>154</v>
      </c>
      <c r="K62" s="2" t="s">
        <v>197</v>
      </c>
      <c r="L62" s="1" t="s">
        <v>198</v>
      </c>
      <c r="M62" s="1" t="s">
        <v>156</v>
      </c>
      <c r="N62" s="1" t="s">
        <v>44</v>
      </c>
      <c r="O62" s="1" t="s">
        <v>45</v>
      </c>
      <c r="P62" s="3">
        <v>12550</v>
      </c>
      <c r="Q62" s="1" t="s">
        <v>46</v>
      </c>
      <c r="X62" s="1" t="s">
        <v>103</v>
      </c>
      <c r="AI62" s="1">
        <v>3</v>
      </c>
      <c r="AJ62" s="1" t="s">
        <v>421</v>
      </c>
      <c r="AK62" s="1" t="s">
        <v>180</v>
      </c>
    </row>
    <row r="63" spans="1:37" x14ac:dyDescent="0.3">
      <c r="A63" s="1" t="str">
        <f t="shared" si="1"/>
        <v>Ortega,Esteban</v>
      </c>
      <c r="C63" s="1" t="str">
        <f>E63&amp;COUNTIF($E$39:$E63,E63)</f>
        <v>H00213</v>
      </c>
      <c r="D63" s="1" t="s">
        <v>199</v>
      </c>
      <c r="E63" s="1" t="s">
        <v>152</v>
      </c>
      <c r="F63" s="1">
        <v>0</v>
      </c>
      <c r="G63" s="1" t="s">
        <v>200</v>
      </c>
      <c r="I63" s="1" t="s">
        <v>154</v>
      </c>
      <c r="K63" s="2" t="s">
        <v>197</v>
      </c>
      <c r="L63" s="1" t="s">
        <v>198</v>
      </c>
      <c r="M63" s="1" t="s">
        <v>156</v>
      </c>
      <c r="N63" s="1" t="s">
        <v>44</v>
      </c>
      <c r="O63" s="1" t="s">
        <v>45</v>
      </c>
      <c r="P63" s="3">
        <v>12550</v>
      </c>
      <c r="Q63" s="1" t="s">
        <v>46</v>
      </c>
      <c r="X63" s="1" t="s">
        <v>103</v>
      </c>
      <c r="AI63" s="1">
        <v>3</v>
      </c>
      <c r="AJ63" s="1" t="s">
        <v>421</v>
      </c>
      <c r="AK63" s="1" t="s">
        <v>180</v>
      </c>
    </row>
    <row r="64" spans="1:37" x14ac:dyDescent="0.3">
      <c r="A64" s="1" t="str">
        <f t="shared" si="1"/>
        <v>Baquero,Adrian</v>
      </c>
      <c r="C64" s="1" t="str">
        <f>E64&amp;COUNTIF($E$39:$E64,E64)</f>
        <v>H00221</v>
      </c>
      <c r="D64" s="1" t="s">
        <v>194</v>
      </c>
      <c r="E64" s="1" t="s">
        <v>159</v>
      </c>
      <c r="F64" s="1">
        <v>0</v>
      </c>
      <c r="G64" s="1" t="s">
        <v>195</v>
      </c>
      <c r="I64" s="1" t="s">
        <v>190</v>
      </c>
      <c r="K64" s="2">
        <v>42977</v>
      </c>
      <c r="L64" s="1" t="s">
        <v>183</v>
      </c>
      <c r="M64" s="1" t="s">
        <v>161</v>
      </c>
      <c r="N64" s="1" t="s">
        <v>162</v>
      </c>
      <c r="O64" s="1" t="s">
        <v>45</v>
      </c>
      <c r="P64" s="3">
        <v>10032</v>
      </c>
      <c r="Q64" s="1" t="s">
        <v>162</v>
      </c>
      <c r="X64" s="1" t="s">
        <v>103</v>
      </c>
      <c r="AI64" s="1">
        <v>4</v>
      </c>
      <c r="AJ64" s="1" t="s">
        <v>421</v>
      </c>
      <c r="AK64" s="1" t="s">
        <v>180</v>
      </c>
    </row>
    <row r="65" spans="1:37" x14ac:dyDescent="0.3">
      <c r="A65" s="1" t="str">
        <f t="shared" si="1"/>
        <v>Baquero,Matthew</v>
      </c>
      <c r="C65" s="1" t="str">
        <f>E65&amp;COUNTIF($E$39:$E65,E65)</f>
        <v>H00222</v>
      </c>
      <c r="D65" s="1" t="s">
        <v>191</v>
      </c>
      <c r="E65" s="1" t="s">
        <v>159</v>
      </c>
      <c r="F65" s="1">
        <v>0</v>
      </c>
      <c r="G65" s="1" t="s">
        <v>192</v>
      </c>
      <c r="I65" s="1" t="s">
        <v>190</v>
      </c>
      <c r="K65" s="2">
        <v>41371</v>
      </c>
      <c r="L65" s="1" t="s">
        <v>193</v>
      </c>
      <c r="M65" s="1" t="s">
        <v>161</v>
      </c>
      <c r="N65" s="1" t="s">
        <v>162</v>
      </c>
      <c r="O65" s="1" t="s">
        <v>45</v>
      </c>
      <c r="P65" s="3">
        <v>10032</v>
      </c>
      <c r="Q65" s="1" t="s">
        <v>162</v>
      </c>
      <c r="X65" s="1" t="s">
        <v>103</v>
      </c>
      <c r="AI65" s="1">
        <v>4</v>
      </c>
      <c r="AJ65" s="1" t="s">
        <v>421</v>
      </c>
      <c r="AK65" s="1" t="s">
        <v>180</v>
      </c>
    </row>
    <row r="66" spans="1:37" x14ac:dyDescent="0.3">
      <c r="A66" s="1" t="str">
        <f t="shared" si="1"/>
        <v>Baquero,Sophie</v>
      </c>
      <c r="C66" s="1" t="str">
        <f>E66&amp;COUNTIF($E$39:$E66,E66)</f>
        <v>H00223</v>
      </c>
      <c r="D66" s="1" t="s">
        <v>188</v>
      </c>
      <c r="E66" s="1" t="s">
        <v>159</v>
      </c>
      <c r="F66" s="1">
        <v>0</v>
      </c>
      <c r="G66" s="1" t="s">
        <v>189</v>
      </c>
      <c r="I66" s="1" t="s">
        <v>190</v>
      </c>
      <c r="K66" s="2">
        <v>42102</v>
      </c>
      <c r="L66" s="1" t="s">
        <v>168</v>
      </c>
      <c r="M66" s="1" t="s">
        <v>161</v>
      </c>
      <c r="N66" s="1" t="s">
        <v>162</v>
      </c>
      <c r="O66" s="1" t="s">
        <v>45</v>
      </c>
      <c r="P66" s="3">
        <v>10032</v>
      </c>
      <c r="Q66" s="1" t="s">
        <v>162</v>
      </c>
      <c r="X66" s="1" t="s">
        <v>59</v>
      </c>
      <c r="AI66" s="1">
        <v>4</v>
      </c>
      <c r="AJ66" s="1" t="s">
        <v>421</v>
      </c>
      <c r="AK66" s="1" t="s">
        <v>173</v>
      </c>
    </row>
    <row r="67" spans="1:37" x14ac:dyDescent="0.3">
      <c r="A67" s="1" t="str">
        <f t="shared" si="1"/>
        <v>Garcia,Victor</v>
      </c>
      <c r="C67" s="1" t="str">
        <f>E67&amp;COUNTIF($E$39:$E67,E67)</f>
        <v>H00571</v>
      </c>
      <c r="D67" s="1" t="s">
        <v>256</v>
      </c>
      <c r="E67" s="1" t="s">
        <v>250</v>
      </c>
      <c r="F67" s="1">
        <v>0</v>
      </c>
      <c r="G67" s="1" t="s">
        <v>236</v>
      </c>
      <c r="I67" s="1" t="s">
        <v>257</v>
      </c>
      <c r="K67" s="2">
        <v>40418</v>
      </c>
      <c r="L67" s="1" t="s">
        <v>213</v>
      </c>
      <c r="M67" s="1" t="s">
        <v>254</v>
      </c>
      <c r="N67" s="1" t="s">
        <v>44</v>
      </c>
      <c r="O67" s="1" t="s">
        <v>45</v>
      </c>
      <c r="P67" s="3">
        <v>12550</v>
      </c>
      <c r="Q67" s="1" t="s">
        <v>46</v>
      </c>
      <c r="X67" s="1" t="s">
        <v>103</v>
      </c>
      <c r="AI67" s="1">
        <v>3</v>
      </c>
      <c r="AJ67" s="1" t="s">
        <v>421</v>
      </c>
      <c r="AK67" s="1" t="s">
        <v>180</v>
      </c>
    </row>
    <row r="68" spans="1:37" x14ac:dyDescent="0.3">
      <c r="A68" s="1" t="str">
        <f t="shared" si="1"/>
        <v>Vasquez,Jesler</v>
      </c>
      <c r="C68" s="1" t="str">
        <f>E68&amp;COUNTIF($E$39:$E68,E68)</f>
        <v>H00572</v>
      </c>
      <c r="D68" s="1" t="s">
        <v>258</v>
      </c>
      <c r="E68" s="1" t="s">
        <v>250</v>
      </c>
      <c r="F68" s="1">
        <v>0</v>
      </c>
      <c r="G68" s="1" t="s">
        <v>259</v>
      </c>
      <c r="H68" s="1" t="s">
        <v>257</v>
      </c>
      <c r="I68" s="1" t="s">
        <v>252</v>
      </c>
      <c r="K68" s="2">
        <v>43193</v>
      </c>
      <c r="L68" s="1" t="s">
        <v>187</v>
      </c>
      <c r="M68" s="1" t="s">
        <v>254</v>
      </c>
      <c r="N68" s="1" t="s">
        <v>44</v>
      </c>
      <c r="O68" s="1" t="s">
        <v>45</v>
      </c>
      <c r="P68" s="3">
        <v>12550</v>
      </c>
      <c r="Q68" s="1" t="s">
        <v>46</v>
      </c>
      <c r="X68" s="1" t="s">
        <v>103</v>
      </c>
      <c r="AI68" s="1">
        <v>3</v>
      </c>
      <c r="AJ68" s="1" t="s">
        <v>421</v>
      </c>
      <c r="AK68" s="1" t="s">
        <v>180</v>
      </c>
    </row>
    <row r="69" spans="1:37" x14ac:dyDescent="0.3">
      <c r="A69" s="1" t="str">
        <f t="shared" si="1"/>
        <v>Mejia,Anderson</v>
      </c>
      <c r="C69" s="1" t="str">
        <f>E69&amp;COUNTIF($E$39:$E69,E69)</f>
        <v>H00601</v>
      </c>
      <c r="D69" s="1" t="s">
        <v>269</v>
      </c>
      <c r="E69" s="1" t="s">
        <v>261</v>
      </c>
      <c r="F69" s="1">
        <v>0</v>
      </c>
      <c r="G69" s="1" t="s">
        <v>270</v>
      </c>
      <c r="I69" s="1" t="s">
        <v>268</v>
      </c>
      <c r="K69" s="2">
        <v>40852</v>
      </c>
      <c r="L69" s="1" t="s">
        <v>271</v>
      </c>
      <c r="M69" s="1" t="s">
        <v>264</v>
      </c>
      <c r="N69" s="1" t="s">
        <v>44</v>
      </c>
      <c r="O69" s="1" t="s">
        <v>45</v>
      </c>
      <c r="P69" s="3">
        <v>12550</v>
      </c>
      <c r="Q69" s="1" t="s">
        <v>46</v>
      </c>
      <c r="X69" s="1" t="s">
        <v>103</v>
      </c>
      <c r="AI69" s="1">
        <v>4</v>
      </c>
      <c r="AJ69" s="1" t="s">
        <v>421</v>
      </c>
      <c r="AK69" s="1" t="s">
        <v>180</v>
      </c>
    </row>
    <row r="70" spans="1:37" x14ac:dyDescent="0.3">
      <c r="A70" s="1" t="str">
        <f t="shared" si="1"/>
        <v>Mejia,Lucia</v>
      </c>
      <c r="C70" s="1" t="str">
        <f>E70&amp;COUNTIF($E$39:$E70,E70)</f>
        <v>H00602</v>
      </c>
      <c r="D70" s="1" t="s">
        <v>266</v>
      </c>
      <c r="E70" s="1" t="s">
        <v>261</v>
      </c>
      <c r="F70" s="1">
        <v>0</v>
      </c>
      <c r="G70" s="1" t="s">
        <v>267</v>
      </c>
      <c r="I70" s="1" t="s">
        <v>268</v>
      </c>
      <c r="K70" s="2">
        <v>42879</v>
      </c>
      <c r="L70" s="1" t="s">
        <v>183</v>
      </c>
      <c r="M70" s="1" t="s">
        <v>264</v>
      </c>
      <c r="N70" s="1" t="s">
        <v>44</v>
      </c>
      <c r="O70" s="1" t="s">
        <v>45</v>
      </c>
      <c r="P70" s="3">
        <v>12550</v>
      </c>
      <c r="Q70" s="1" t="s">
        <v>46</v>
      </c>
      <c r="X70" s="1" t="s">
        <v>59</v>
      </c>
      <c r="AI70" s="1">
        <v>4</v>
      </c>
      <c r="AJ70" s="1" t="s">
        <v>421</v>
      </c>
      <c r="AK70" s="1" t="s">
        <v>173</v>
      </c>
    </row>
    <row r="71" spans="1:37" x14ac:dyDescent="0.3">
      <c r="A71" s="1" t="str">
        <f t="shared" ref="A71:A95" si="2">CONCATENATE(I71,$A$8,G71)</f>
        <v>Sosa,Leslie</v>
      </c>
      <c r="C71" s="1" t="str">
        <f>E71&amp;COUNTIF($E$39:$E71,E71)</f>
        <v>H00603</v>
      </c>
      <c r="D71" s="1" t="s">
        <v>272</v>
      </c>
      <c r="E71" s="1" t="s">
        <v>261</v>
      </c>
      <c r="F71" s="1">
        <v>0</v>
      </c>
      <c r="G71" s="1" t="s">
        <v>273</v>
      </c>
      <c r="I71" s="1" t="s">
        <v>274</v>
      </c>
      <c r="K71" s="2">
        <v>39113</v>
      </c>
      <c r="L71" s="1" t="s">
        <v>172</v>
      </c>
      <c r="M71" s="1" t="s">
        <v>264</v>
      </c>
      <c r="N71" s="1" t="s">
        <v>44</v>
      </c>
      <c r="O71" s="1" t="s">
        <v>45</v>
      </c>
      <c r="P71" s="3">
        <v>12550</v>
      </c>
      <c r="Q71" s="1" t="s">
        <v>46</v>
      </c>
      <c r="X71" s="1" t="s">
        <v>59</v>
      </c>
      <c r="AI71" s="1">
        <v>4</v>
      </c>
      <c r="AJ71" s="1" t="s">
        <v>421</v>
      </c>
      <c r="AK71" s="1" t="s">
        <v>173</v>
      </c>
    </row>
    <row r="72" spans="1:37" x14ac:dyDescent="0.3">
      <c r="A72" s="1" t="str">
        <f t="shared" si="2"/>
        <v>Ochoa,Andres</v>
      </c>
      <c r="C72" s="1" t="str">
        <f>E72&amp;COUNTIF($E$39:$E72,E72)</f>
        <v>H00641</v>
      </c>
      <c r="D72" s="1" t="s">
        <v>284</v>
      </c>
      <c r="E72" s="1" t="s">
        <v>276</v>
      </c>
      <c r="F72" s="1">
        <v>0</v>
      </c>
      <c r="G72" s="1" t="s">
        <v>285</v>
      </c>
      <c r="I72" s="1" t="s">
        <v>282</v>
      </c>
      <c r="K72" s="2">
        <v>36695</v>
      </c>
      <c r="L72" s="1" t="s">
        <v>286</v>
      </c>
      <c r="M72" s="1" t="s">
        <v>278</v>
      </c>
      <c r="N72" s="1" t="s">
        <v>44</v>
      </c>
      <c r="O72" s="1" t="s">
        <v>45</v>
      </c>
      <c r="P72" s="3">
        <v>12550</v>
      </c>
      <c r="Q72" s="1" t="s">
        <v>46</v>
      </c>
      <c r="X72" s="1" t="s">
        <v>103</v>
      </c>
      <c r="AI72" s="1">
        <v>3</v>
      </c>
      <c r="AJ72" s="1" t="s">
        <v>421</v>
      </c>
      <c r="AK72" s="1" t="s">
        <v>180</v>
      </c>
    </row>
    <row r="73" spans="1:37" x14ac:dyDescent="0.3">
      <c r="A73" s="1" t="str">
        <f t="shared" si="2"/>
        <v>Ochoa,Natasha</v>
      </c>
      <c r="C73" s="1" t="str">
        <f>E73&amp;COUNTIF($E$39:$E73,E73)</f>
        <v>H00642</v>
      </c>
      <c r="D73" s="1" t="s">
        <v>280</v>
      </c>
      <c r="E73" s="1" t="s">
        <v>276</v>
      </c>
      <c r="F73" s="1">
        <v>0</v>
      </c>
      <c r="G73" s="1" t="s">
        <v>281</v>
      </c>
      <c r="I73" s="1" t="s">
        <v>282</v>
      </c>
      <c r="K73" s="2">
        <v>38021</v>
      </c>
      <c r="L73" s="1" t="s">
        <v>283</v>
      </c>
      <c r="M73" s="1" t="s">
        <v>278</v>
      </c>
      <c r="N73" s="1" t="s">
        <v>44</v>
      </c>
      <c r="O73" s="1" t="s">
        <v>45</v>
      </c>
      <c r="P73" s="3">
        <v>12550</v>
      </c>
      <c r="Q73" s="1" t="s">
        <v>46</v>
      </c>
      <c r="X73" s="1" t="s">
        <v>59</v>
      </c>
      <c r="AI73" s="1">
        <v>3</v>
      </c>
      <c r="AJ73" s="1" t="s">
        <v>421</v>
      </c>
      <c r="AK73" s="1" t="s">
        <v>173</v>
      </c>
    </row>
    <row r="74" spans="1:37" x14ac:dyDescent="0.3">
      <c r="A74" s="1" t="str">
        <f t="shared" si="2"/>
        <v>Rivera,Milania</v>
      </c>
      <c r="C74" s="1" t="str">
        <f>E74&amp;COUNTIF($E$39:$E74,E74)</f>
        <v>H00671</v>
      </c>
      <c r="D74" s="1" t="s">
        <v>295</v>
      </c>
      <c r="E74" s="1" t="s">
        <v>288</v>
      </c>
      <c r="F74" s="1">
        <v>0</v>
      </c>
      <c r="G74" s="1" t="s">
        <v>296</v>
      </c>
      <c r="I74" s="1" t="s">
        <v>297</v>
      </c>
      <c r="K74" s="2">
        <v>41594</v>
      </c>
      <c r="L74" s="1" t="s">
        <v>193</v>
      </c>
      <c r="M74" s="1" t="s">
        <v>291</v>
      </c>
      <c r="N74" s="1" t="s">
        <v>44</v>
      </c>
      <c r="O74" s="1" t="s">
        <v>45</v>
      </c>
      <c r="P74" s="3">
        <v>12550</v>
      </c>
      <c r="Q74" s="1" t="s">
        <v>46</v>
      </c>
      <c r="X74" s="1" t="s">
        <v>59</v>
      </c>
      <c r="AI74" s="1">
        <v>4</v>
      </c>
      <c r="AJ74" s="1" t="s">
        <v>421</v>
      </c>
      <c r="AK74" s="1" t="s">
        <v>173</v>
      </c>
    </row>
    <row r="75" spans="1:37" x14ac:dyDescent="0.3">
      <c r="A75" s="1" t="str">
        <f t="shared" si="2"/>
        <v>Rodriguez,Ayden</v>
      </c>
      <c r="C75" s="1" t="str">
        <f>E75&amp;COUNTIF($E$39:$E75,E75)</f>
        <v>H00672</v>
      </c>
      <c r="D75" s="1" t="s">
        <v>293</v>
      </c>
      <c r="E75" s="1" t="s">
        <v>288</v>
      </c>
      <c r="F75" s="1">
        <v>0</v>
      </c>
      <c r="G75" s="1" t="s">
        <v>294</v>
      </c>
      <c r="I75" s="1" t="s">
        <v>216</v>
      </c>
      <c r="K75" s="2">
        <v>43121</v>
      </c>
      <c r="L75" s="1" t="s">
        <v>183</v>
      </c>
      <c r="M75" s="1" t="s">
        <v>291</v>
      </c>
      <c r="N75" s="1" t="s">
        <v>44</v>
      </c>
      <c r="O75" s="1" t="s">
        <v>45</v>
      </c>
      <c r="P75" s="3">
        <v>12550</v>
      </c>
      <c r="Q75" s="1" t="s">
        <v>46</v>
      </c>
      <c r="X75" s="1" t="s">
        <v>103</v>
      </c>
      <c r="AI75" s="1">
        <v>4</v>
      </c>
      <c r="AJ75" s="1" t="s">
        <v>421</v>
      </c>
      <c r="AK75" s="1" t="s">
        <v>180</v>
      </c>
    </row>
    <row r="76" spans="1:37" x14ac:dyDescent="0.3">
      <c r="A76" s="1" t="str">
        <f t="shared" si="2"/>
        <v>Rodriguez,Lailani</v>
      </c>
      <c r="C76" s="1" t="str">
        <f>E76&amp;COUNTIF($E$39:$E76,E76)</f>
        <v>H00673</v>
      </c>
      <c r="D76" s="1" t="s">
        <v>298</v>
      </c>
      <c r="E76" s="1" t="s">
        <v>288</v>
      </c>
      <c r="F76" s="1">
        <v>0</v>
      </c>
      <c r="G76" s="1" t="s">
        <v>299</v>
      </c>
      <c r="I76" s="1" t="s">
        <v>216</v>
      </c>
      <c r="K76" s="2">
        <v>41594</v>
      </c>
      <c r="L76" s="1" t="s">
        <v>193</v>
      </c>
      <c r="M76" s="1" t="s">
        <v>291</v>
      </c>
      <c r="N76" s="1" t="s">
        <v>44</v>
      </c>
      <c r="O76" s="1" t="s">
        <v>45</v>
      </c>
      <c r="P76" s="3">
        <v>12550</v>
      </c>
      <c r="Q76" s="1" t="s">
        <v>46</v>
      </c>
      <c r="X76" s="1" t="s">
        <v>59</v>
      </c>
      <c r="AI76" s="1">
        <v>4</v>
      </c>
      <c r="AJ76" s="1" t="s">
        <v>421</v>
      </c>
      <c r="AK76" s="1" t="s">
        <v>173</v>
      </c>
    </row>
    <row r="77" spans="1:37" x14ac:dyDescent="0.3">
      <c r="A77" s="1" t="str">
        <f t="shared" si="2"/>
        <v>Elera,Victor</v>
      </c>
      <c r="C77" s="1" t="str">
        <f>E77&amp;COUNTIF($E$39:$E77,E77)</f>
        <v>H00711</v>
      </c>
      <c r="D77" s="1" t="s">
        <v>307</v>
      </c>
      <c r="E77" s="1" t="s">
        <v>301</v>
      </c>
      <c r="F77" s="1">
        <v>0</v>
      </c>
      <c r="G77" s="1" t="s">
        <v>236</v>
      </c>
      <c r="I77" s="1" t="s">
        <v>308</v>
      </c>
      <c r="K77" s="2" t="s">
        <v>197</v>
      </c>
      <c r="L77" s="1" t="s">
        <v>198</v>
      </c>
      <c r="M77" s="1" t="s">
        <v>305</v>
      </c>
      <c r="N77" s="1" t="s">
        <v>44</v>
      </c>
      <c r="O77" s="1" t="s">
        <v>45</v>
      </c>
      <c r="P77" s="3">
        <v>12550</v>
      </c>
      <c r="Q77" s="1" t="s">
        <v>46</v>
      </c>
      <c r="X77" s="1" t="s">
        <v>103</v>
      </c>
      <c r="AI77" s="1">
        <v>4</v>
      </c>
      <c r="AJ77" s="1" t="s">
        <v>421</v>
      </c>
      <c r="AK77" s="1" t="s">
        <v>180</v>
      </c>
    </row>
    <row r="78" spans="1:37" x14ac:dyDescent="0.3">
      <c r="A78" s="1" t="str">
        <f t="shared" si="2"/>
        <v>Hinostroza,Alexander</v>
      </c>
      <c r="C78" s="1" t="str">
        <f>E78&amp;COUNTIF($E$39:$E78,E78)</f>
        <v>H00712</v>
      </c>
      <c r="D78" s="1" t="s">
        <v>311</v>
      </c>
      <c r="E78" s="1" t="s">
        <v>301</v>
      </c>
      <c r="F78" s="1">
        <v>0</v>
      </c>
      <c r="G78" s="1" t="s">
        <v>312</v>
      </c>
      <c r="I78" s="1" t="s">
        <v>303</v>
      </c>
      <c r="K78" s="2" t="s">
        <v>197</v>
      </c>
      <c r="L78" s="1" t="s">
        <v>198</v>
      </c>
      <c r="M78" s="1" t="s">
        <v>305</v>
      </c>
      <c r="N78" s="1" t="s">
        <v>44</v>
      </c>
      <c r="O78" s="1" t="s">
        <v>45</v>
      </c>
      <c r="P78" s="3">
        <v>12550</v>
      </c>
      <c r="Q78" s="1" t="s">
        <v>46</v>
      </c>
      <c r="X78" s="1" t="s">
        <v>103</v>
      </c>
      <c r="AI78" s="1">
        <v>4</v>
      </c>
      <c r="AJ78" s="1" t="s">
        <v>421</v>
      </c>
      <c r="AK78" s="1" t="s">
        <v>180</v>
      </c>
    </row>
    <row r="79" spans="1:37" x14ac:dyDescent="0.3">
      <c r="A79" s="1" t="str">
        <f t="shared" si="2"/>
        <v>Hinostroza,John</v>
      </c>
      <c r="C79" s="1" t="str">
        <f>E79&amp;COUNTIF($E$39:$E79,E79)</f>
        <v>H00713</v>
      </c>
      <c r="D79" s="1" t="s">
        <v>309</v>
      </c>
      <c r="E79" s="1" t="s">
        <v>301</v>
      </c>
      <c r="F79" s="1">
        <v>0</v>
      </c>
      <c r="G79" s="1" t="s">
        <v>245</v>
      </c>
      <c r="H79" s="1" t="s">
        <v>310</v>
      </c>
      <c r="I79" s="1" t="s">
        <v>303</v>
      </c>
      <c r="K79" s="2" t="s">
        <v>197</v>
      </c>
      <c r="L79" s="1" t="s">
        <v>198</v>
      </c>
      <c r="M79" s="1" t="s">
        <v>305</v>
      </c>
      <c r="N79" s="1" t="s">
        <v>44</v>
      </c>
      <c r="O79" s="1" t="s">
        <v>45</v>
      </c>
      <c r="P79" s="3">
        <v>12550</v>
      </c>
      <c r="Q79" s="1" t="s">
        <v>46</v>
      </c>
      <c r="X79" s="1" t="s">
        <v>103</v>
      </c>
      <c r="AI79" s="1">
        <v>4</v>
      </c>
      <c r="AJ79" s="1" t="s">
        <v>421</v>
      </c>
      <c r="AK79" s="1" t="s">
        <v>180</v>
      </c>
    </row>
    <row r="80" spans="1:37" x14ac:dyDescent="0.3">
      <c r="A80" s="1" t="str">
        <f t="shared" si="2"/>
        <v>Garcia,Anderson</v>
      </c>
      <c r="C80" s="1" t="str">
        <f>E80&amp;COUNTIF($E$39:$E80,E80)</f>
        <v>H00751</v>
      </c>
      <c r="D80" s="1" t="s">
        <v>319</v>
      </c>
      <c r="E80" s="1" t="s">
        <v>314</v>
      </c>
      <c r="F80" s="1">
        <v>0</v>
      </c>
      <c r="G80" s="1" t="s">
        <v>270</v>
      </c>
      <c r="I80" s="1" t="s">
        <v>257</v>
      </c>
      <c r="K80" s="2">
        <v>43699</v>
      </c>
      <c r="L80" s="1" t="s">
        <v>320</v>
      </c>
      <c r="M80" s="1" t="s">
        <v>318</v>
      </c>
      <c r="N80" s="1" t="s">
        <v>44</v>
      </c>
      <c r="O80" s="1" t="s">
        <v>45</v>
      </c>
      <c r="P80" s="3">
        <v>12550</v>
      </c>
      <c r="Q80" s="1" t="s">
        <v>46</v>
      </c>
      <c r="X80" s="1" t="s">
        <v>103</v>
      </c>
      <c r="AI80" s="1">
        <v>2</v>
      </c>
      <c r="AJ80" s="1" t="s">
        <v>421</v>
      </c>
      <c r="AK80" s="1" t="s">
        <v>180</v>
      </c>
    </row>
    <row r="81" spans="1:37" x14ac:dyDescent="0.3">
      <c r="A81" s="1" t="str">
        <f t="shared" si="2"/>
        <v>Hernandez,Jacqueline</v>
      </c>
      <c r="C81" s="1" t="str">
        <f>E81&amp;COUNTIF($E$39:$E81,E81)</f>
        <v>H00771</v>
      </c>
      <c r="D81" s="1" t="s">
        <v>330</v>
      </c>
      <c r="E81" s="1" t="s">
        <v>322</v>
      </c>
      <c r="F81" s="1">
        <v>0</v>
      </c>
      <c r="G81" s="1" t="s">
        <v>331</v>
      </c>
      <c r="I81" s="1" t="s">
        <v>324</v>
      </c>
      <c r="K81" s="2">
        <v>43639</v>
      </c>
      <c r="L81" s="1" t="s">
        <v>332</v>
      </c>
      <c r="M81" s="1" t="s">
        <v>326</v>
      </c>
      <c r="N81" s="1" t="s">
        <v>44</v>
      </c>
      <c r="O81" s="1" t="s">
        <v>45</v>
      </c>
      <c r="P81" s="3">
        <v>12550</v>
      </c>
      <c r="Q81" s="1" t="s">
        <v>46</v>
      </c>
      <c r="X81" s="1" t="s">
        <v>59</v>
      </c>
      <c r="AI81" s="1">
        <v>3</v>
      </c>
      <c r="AJ81" s="1" t="s">
        <v>421</v>
      </c>
      <c r="AK81" s="1" t="s">
        <v>173</v>
      </c>
    </row>
    <row r="82" spans="1:37" x14ac:dyDescent="0.3">
      <c r="A82" s="1" t="str">
        <f t="shared" si="2"/>
        <v>Hernandez,Nancy</v>
      </c>
      <c r="C82" s="1" t="str">
        <f>E82&amp;COUNTIF($E$39:$E82,E82)</f>
        <v>H00772</v>
      </c>
      <c r="D82" s="1" t="s">
        <v>328</v>
      </c>
      <c r="E82" s="1" t="s">
        <v>322</v>
      </c>
      <c r="F82" s="1">
        <v>0</v>
      </c>
      <c r="G82" s="1" t="s">
        <v>329</v>
      </c>
      <c r="I82" s="1" t="s">
        <v>324</v>
      </c>
      <c r="K82" s="2">
        <v>42298</v>
      </c>
      <c r="L82" s="1" t="s">
        <v>168</v>
      </c>
      <c r="M82" s="1" t="s">
        <v>326</v>
      </c>
      <c r="N82" s="1" t="s">
        <v>44</v>
      </c>
      <c r="O82" s="1" t="s">
        <v>45</v>
      </c>
      <c r="P82" s="3">
        <v>12550</v>
      </c>
      <c r="Q82" s="1" t="s">
        <v>46</v>
      </c>
      <c r="X82" s="1" t="s">
        <v>59</v>
      </c>
      <c r="AI82" s="1">
        <v>3</v>
      </c>
      <c r="AJ82" s="1" t="s">
        <v>421</v>
      </c>
      <c r="AK82" s="1" t="s">
        <v>173</v>
      </c>
    </row>
    <row r="83" spans="1:37" x14ac:dyDescent="0.3">
      <c r="A83" s="1" t="str">
        <f t="shared" si="2"/>
        <v>Moran,Angelino</v>
      </c>
      <c r="C83" s="1" t="str">
        <f>E83&amp;COUNTIF($E$39:$E83,E83)</f>
        <v>H00801</v>
      </c>
      <c r="D83" s="1" t="s">
        <v>348</v>
      </c>
      <c r="E83" s="1" t="s">
        <v>334</v>
      </c>
      <c r="F83" s="1">
        <v>0</v>
      </c>
      <c r="G83" s="1" t="s">
        <v>349</v>
      </c>
      <c r="I83" s="1" t="s">
        <v>341</v>
      </c>
      <c r="K83" s="2">
        <v>40122</v>
      </c>
      <c r="L83" s="1" t="s">
        <v>217</v>
      </c>
      <c r="M83" s="1" t="s">
        <v>337</v>
      </c>
      <c r="N83" s="1" t="s">
        <v>44</v>
      </c>
      <c r="O83" s="1" t="s">
        <v>45</v>
      </c>
      <c r="P83" s="3">
        <v>12550</v>
      </c>
      <c r="Q83" s="1" t="s">
        <v>46</v>
      </c>
      <c r="X83" s="1" t="s">
        <v>103</v>
      </c>
      <c r="AI83" s="1">
        <v>6</v>
      </c>
      <c r="AJ83" s="1" t="s">
        <v>421</v>
      </c>
      <c r="AK83" s="1" t="s">
        <v>180</v>
      </c>
    </row>
    <row r="84" spans="1:37" x14ac:dyDescent="0.3">
      <c r="A84" s="1" t="str">
        <f t="shared" si="2"/>
        <v>Moran,Geoffrey</v>
      </c>
      <c r="C84" s="1" t="str">
        <f>E84&amp;COUNTIF($E$39:$E84,E84)</f>
        <v>H00802</v>
      </c>
      <c r="D84" s="1" t="s">
        <v>342</v>
      </c>
      <c r="E84" s="1" t="s">
        <v>334</v>
      </c>
      <c r="F84" s="1">
        <v>0</v>
      </c>
      <c r="G84" s="1" t="s">
        <v>343</v>
      </c>
      <c r="I84" s="1" t="s">
        <v>341</v>
      </c>
      <c r="K84" s="2">
        <v>38737</v>
      </c>
      <c r="L84" s="1" t="s">
        <v>344</v>
      </c>
      <c r="M84" s="1" t="s">
        <v>337</v>
      </c>
      <c r="N84" s="1" t="s">
        <v>44</v>
      </c>
      <c r="O84" s="1" t="s">
        <v>45</v>
      </c>
      <c r="P84" s="3">
        <v>12550</v>
      </c>
      <c r="Q84" s="1" t="s">
        <v>46</v>
      </c>
      <c r="X84" s="1" t="s">
        <v>103</v>
      </c>
      <c r="AI84" s="1">
        <v>6</v>
      </c>
      <c r="AJ84" s="1" t="s">
        <v>421</v>
      </c>
      <c r="AK84" s="1" t="s">
        <v>180</v>
      </c>
    </row>
    <row r="85" spans="1:37" x14ac:dyDescent="0.3">
      <c r="A85" s="1" t="str">
        <f t="shared" si="2"/>
        <v>Moran,Henry</v>
      </c>
      <c r="C85" s="1" t="str">
        <f>E85&amp;COUNTIF($E$39:$E85,E85)</f>
        <v>H00803</v>
      </c>
      <c r="D85" s="1" t="s">
        <v>345</v>
      </c>
      <c r="E85" s="1" t="s">
        <v>334</v>
      </c>
      <c r="F85" s="1">
        <v>0</v>
      </c>
      <c r="G85" s="1" t="s">
        <v>346</v>
      </c>
      <c r="I85" s="1" t="s">
        <v>341</v>
      </c>
      <c r="K85" s="2">
        <v>39306</v>
      </c>
      <c r="L85" s="1" t="s">
        <v>347</v>
      </c>
      <c r="M85" s="1" t="s">
        <v>337</v>
      </c>
      <c r="N85" s="1" t="s">
        <v>44</v>
      </c>
      <c r="O85" s="1" t="s">
        <v>45</v>
      </c>
      <c r="P85" s="3">
        <v>12550</v>
      </c>
      <c r="Q85" s="1" t="s">
        <v>46</v>
      </c>
      <c r="X85" s="1" t="s">
        <v>103</v>
      </c>
      <c r="AI85" s="1">
        <v>6</v>
      </c>
      <c r="AJ85" s="1" t="s">
        <v>421</v>
      </c>
      <c r="AK85" s="1" t="s">
        <v>180</v>
      </c>
    </row>
    <row r="86" spans="1:37" x14ac:dyDescent="0.3">
      <c r="A86" s="1" t="str">
        <f t="shared" si="2"/>
        <v>Moran,Maria</v>
      </c>
      <c r="C86" s="1" t="str">
        <f>E86&amp;COUNTIF($E$39:$E86,E86)</f>
        <v>H00804</v>
      </c>
      <c r="D86" s="1" t="s">
        <v>350</v>
      </c>
      <c r="E86" s="1" t="s">
        <v>334</v>
      </c>
      <c r="F86" s="1">
        <v>0</v>
      </c>
      <c r="G86" s="1" t="s">
        <v>52</v>
      </c>
      <c r="I86" s="1" t="s">
        <v>341</v>
      </c>
      <c r="K86" s="2">
        <v>42961</v>
      </c>
      <c r="L86" s="1" t="s">
        <v>183</v>
      </c>
      <c r="M86" s="1" t="s">
        <v>337</v>
      </c>
      <c r="N86" s="1" t="s">
        <v>44</v>
      </c>
      <c r="O86" s="1" t="s">
        <v>45</v>
      </c>
      <c r="P86" s="3">
        <v>12550</v>
      </c>
      <c r="Q86" s="1" t="s">
        <v>46</v>
      </c>
      <c r="X86" s="1" t="s">
        <v>59</v>
      </c>
      <c r="AI86" s="1">
        <v>6</v>
      </c>
      <c r="AJ86" s="1" t="s">
        <v>421</v>
      </c>
      <c r="AK86" s="1" t="s">
        <v>173</v>
      </c>
    </row>
    <row r="87" spans="1:37" x14ac:dyDescent="0.3">
      <c r="A87" s="1" t="str">
        <f t="shared" si="2"/>
        <v>Moran,Mary Jane</v>
      </c>
      <c r="C87" s="1" t="str">
        <f>E87&amp;COUNTIF($E$39:$E87,E87)</f>
        <v>H00805</v>
      </c>
      <c r="D87" s="1" t="s">
        <v>339</v>
      </c>
      <c r="E87" s="1" t="s">
        <v>334</v>
      </c>
      <c r="F87" s="1">
        <v>0</v>
      </c>
      <c r="G87" s="1" t="s">
        <v>340</v>
      </c>
      <c r="I87" s="1" t="s">
        <v>341</v>
      </c>
      <c r="K87" s="2">
        <v>37823</v>
      </c>
      <c r="L87" s="1" t="s">
        <v>283</v>
      </c>
      <c r="M87" s="1" t="s">
        <v>337</v>
      </c>
      <c r="N87" s="1" t="s">
        <v>44</v>
      </c>
      <c r="O87" s="1" t="s">
        <v>45</v>
      </c>
      <c r="P87" s="3">
        <v>12550</v>
      </c>
      <c r="Q87" s="1" t="s">
        <v>46</v>
      </c>
      <c r="X87" s="1" t="s">
        <v>59</v>
      </c>
      <c r="AI87" s="1">
        <v>6</v>
      </c>
      <c r="AJ87" s="1" t="s">
        <v>421</v>
      </c>
      <c r="AK87" s="1" t="s">
        <v>173</v>
      </c>
    </row>
    <row r="88" spans="1:37" x14ac:dyDescent="0.3">
      <c r="A88" s="1" t="str">
        <f t="shared" si="2"/>
        <v>Perez,Britanny</v>
      </c>
      <c r="C88" s="1" t="str">
        <f>E88&amp;COUNTIF($E$39:$E88,E88)</f>
        <v>H00861</v>
      </c>
      <c r="D88" s="1" t="s">
        <v>357</v>
      </c>
      <c r="E88" s="1" t="s">
        <v>352</v>
      </c>
      <c r="F88" s="1">
        <v>0</v>
      </c>
      <c r="G88" s="1" t="s">
        <v>358</v>
      </c>
      <c r="I88" s="1" t="s">
        <v>359</v>
      </c>
      <c r="K88" s="2" t="s">
        <v>197</v>
      </c>
      <c r="L88" s="1" t="s">
        <v>198</v>
      </c>
      <c r="M88" s="1" t="s">
        <v>355</v>
      </c>
      <c r="N88" s="1" t="s">
        <v>44</v>
      </c>
      <c r="O88" s="1" t="s">
        <v>45</v>
      </c>
      <c r="P88" s="3">
        <v>12550</v>
      </c>
      <c r="Q88" s="1" t="s">
        <v>46</v>
      </c>
      <c r="X88" s="1" t="s">
        <v>59</v>
      </c>
      <c r="AI88" s="1">
        <v>3</v>
      </c>
      <c r="AJ88" s="1" t="s">
        <v>421</v>
      </c>
      <c r="AK88" s="1" t="s">
        <v>173</v>
      </c>
    </row>
    <row r="89" spans="1:37" x14ac:dyDescent="0.3">
      <c r="A89" s="1" t="str">
        <f t="shared" si="2"/>
        <v>Perez,Melaniel</v>
      </c>
      <c r="C89" s="1" t="str">
        <f>E89&amp;COUNTIF($E$39:$E89,E89)</f>
        <v>H00862</v>
      </c>
      <c r="D89" s="1" t="s">
        <v>360</v>
      </c>
      <c r="E89" s="1" t="s">
        <v>352</v>
      </c>
      <c r="F89" s="1">
        <v>0</v>
      </c>
      <c r="G89" s="1" t="s">
        <v>361</v>
      </c>
      <c r="I89" s="1" t="s">
        <v>359</v>
      </c>
      <c r="K89" s="2">
        <v>43217</v>
      </c>
      <c r="L89" s="1" t="s">
        <v>187</v>
      </c>
      <c r="M89" s="1" t="s">
        <v>355</v>
      </c>
      <c r="N89" s="1" t="s">
        <v>44</v>
      </c>
      <c r="O89" s="1" t="s">
        <v>45</v>
      </c>
      <c r="P89" s="3">
        <v>12550</v>
      </c>
      <c r="Q89" s="1" t="s">
        <v>46</v>
      </c>
      <c r="X89" s="1" t="s">
        <v>59</v>
      </c>
      <c r="AI89" s="1">
        <v>3</v>
      </c>
      <c r="AJ89" s="1" t="s">
        <v>421</v>
      </c>
      <c r="AK89" s="1" t="s">
        <v>173</v>
      </c>
    </row>
    <row r="90" spans="1:37" x14ac:dyDescent="0.3">
      <c r="A90" s="1" t="str">
        <f t="shared" si="2"/>
        <v>McLean,Angelina</v>
      </c>
      <c r="C90" s="1" t="str">
        <f>E90&amp;COUNTIF($E$39:$E90,E90)</f>
        <v>H00891</v>
      </c>
      <c r="D90" s="1" t="s">
        <v>369</v>
      </c>
      <c r="E90" s="1" t="s">
        <v>363</v>
      </c>
      <c r="F90" s="1">
        <v>0</v>
      </c>
      <c r="G90" s="1" t="s">
        <v>370</v>
      </c>
      <c r="I90" s="1" t="s">
        <v>371</v>
      </c>
      <c r="K90" s="2">
        <v>43872</v>
      </c>
      <c r="L90" s="1" t="s">
        <v>372</v>
      </c>
      <c r="M90" s="1" t="s">
        <v>367</v>
      </c>
      <c r="N90" s="1" t="s">
        <v>44</v>
      </c>
      <c r="O90" s="1" t="s">
        <v>45</v>
      </c>
      <c r="P90" s="3">
        <v>12550</v>
      </c>
      <c r="Q90" s="1" t="s">
        <v>46</v>
      </c>
      <c r="X90" s="1" t="s">
        <v>59</v>
      </c>
      <c r="AI90" s="1">
        <v>2</v>
      </c>
      <c r="AJ90" s="1" t="s">
        <v>421</v>
      </c>
      <c r="AK90" s="1" t="s">
        <v>173</v>
      </c>
    </row>
    <row r="91" spans="1:37" x14ac:dyDescent="0.3">
      <c r="A91" s="1" t="str">
        <f t="shared" si="2"/>
        <v>Mejia,Jahzer</v>
      </c>
      <c r="C91" s="1" t="str">
        <f>E91&amp;COUNTIF($E$39:$E91,E91)</f>
        <v>H00911</v>
      </c>
      <c r="D91" s="1" t="s">
        <v>382</v>
      </c>
      <c r="E91" s="1" t="s">
        <v>374</v>
      </c>
      <c r="F91" s="1">
        <v>0</v>
      </c>
      <c r="G91" s="1" t="s">
        <v>383</v>
      </c>
      <c r="I91" s="1" t="s">
        <v>268</v>
      </c>
      <c r="K91" s="2">
        <v>42235</v>
      </c>
      <c r="L91" s="1" t="s">
        <v>168</v>
      </c>
      <c r="M91" s="1" t="s">
        <v>377</v>
      </c>
      <c r="N91" s="1" t="s">
        <v>378</v>
      </c>
      <c r="O91" s="1" t="s">
        <v>45</v>
      </c>
      <c r="P91" s="3">
        <v>10940</v>
      </c>
      <c r="Q91" s="1" t="s">
        <v>46</v>
      </c>
      <c r="X91" s="1" t="s">
        <v>59</v>
      </c>
      <c r="AI91" s="1">
        <v>3</v>
      </c>
      <c r="AJ91" s="1" t="s">
        <v>421</v>
      </c>
      <c r="AK91" s="1" t="s">
        <v>173</v>
      </c>
    </row>
    <row r="92" spans="1:37" x14ac:dyDescent="0.3">
      <c r="A92" s="1" t="str">
        <f t="shared" si="2"/>
        <v>Mejia,Nilsa</v>
      </c>
      <c r="C92" s="1" t="str">
        <f>E92&amp;COUNTIF($E$39:$E92,E92)</f>
        <v>H00912</v>
      </c>
      <c r="D92" s="1" t="s">
        <v>380</v>
      </c>
      <c r="E92" s="1" t="s">
        <v>374</v>
      </c>
      <c r="F92" s="1">
        <v>0</v>
      </c>
      <c r="G92" s="1" t="s">
        <v>381</v>
      </c>
      <c r="I92" s="1" t="s">
        <v>268</v>
      </c>
      <c r="K92" s="2">
        <v>42689</v>
      </c>
      <c r="L92" s="1" t="s">
        <v>207</v>
      </c>
      <c r="M92" s="1" t="s">
        <v>377</v>
      </c>
      <c r="N92" s="1" t="s">
        <v>378</v>
      </c>
      <c r="O92" s="1" t="s">
        <v>45</v>
      </c>
      <c r="P92" s="3">
        <v>10940</v>
      </c>
      <c r="Q92" s="1" t="s">
        <v>46</v>
      </c>
      <c r="X92" s="1" t="s">
        <v>59</v>
      </c>
      <c r="AI92" s="1">
        <v>3</v>
      </c>
      <c r="AJ92" s="1" t="s">
        <v>421</v>
      </c>
      <c r="AK92" s="1" t="s">
        <v>173</v>
      </c>
    </row>
    <row r="93" spans="1:37" x14ac:dyDescent="0.3">
      <c r="A93" s="1" t="str">
        <f t="shared" si="2"/>
        <v>Thompson,Lakeem</v>
      </c>
      <c r="C93" s="1" t="str">
        <f>E93&amp;COUNTIF($E$39:$E93,E93)</f>
        <v>H00941</v>
      </c>
      <c r="D93" s="1" t="s">
        <v>393</v>
      </c>
      <c r="E93" s="1" t="s">
        <v>385</v>
      </c>
      <c r="F93" s="1">
        <v>0</v>
      </c>
      <c r="G93" s="1" t="s">
        <v>394</v>
      </c>
      <c r="I93" s="1" t="s">
        <v>395</v>
      </c>
      <c r="K93" s="2">
        <v>43852</v>
      </c>
      <c r="L93" s="1" t="s">
        <v>396</v>
      </c>
      <c r="M93" s="1" t="s">
        <v>390</v>
      </c>
      <c r="N93" s="1" t="s">
        <v>391</v>
      </c>
      <c r="O93" s="1" t="s">
        <v>45</v>
      </c>
      <c r="P93" s="3">
        <v>12550</v>
      </c>
      <c r="Q93" s="1" t="s">
        <v>46</v>
      </c>
      <c r="X93" s="1" t="s">
        <v>103</v>
      </c>
      <c r="AI93" s="1">
        <v>3</v>
      </c>
      <c r="AJ93" s="1" t="s">
        <v>421</v>
      </c>
      <c r="AK93" s="1" t="s">
        <v>180</v>
      </c>
    </row>
    <row r="94" spans="1:37" x14ac:dyDescent="0.3">
      <c r="A94" s="1" t="str">
        <f t="shared" si="2"/>
        <v>Thompson,Leia</v>
      </c>
      <c r="C94" s="1" t="str">
        <f>E94&amp;COUNTIF($E$39:$E94,E94)</f>
        <v>H00942</v>
      </c>
      <c r="D94" s="1" t="s">
        <v>397</v>
      </c>
      <c r="E94" s="1" t="s">
        <v>385</v>
      </c>
      <c r="F94" s="1">
        <v>0</v>
      </c>
      <c r="G94" s="1" t="s">
        <v>398</v>
      </c>
      <c r="I94" s="1" t="s">
        <v>395</v>
      </c>
      <c r="K94" s="2">
        <v>43852</v>
      </c>
      <c r="L94" s="1" t="s">
        <v>396</v>
      </c>
      <c r="M94" s="1" t="s">
        <v>390</v>
      </c>
      <c r="N94" s="1" t="s">
        <v>391</v>
      </c>
      <c r="O94" s="1" t="s">
        <v>45</v>
      </c>
      <c r="P94" s="3">
        <v>12550</v>
      </c>
      <c r="Q94" s="1" t="s">
        <v>46</v>
      </c>
      <c r="X94" s="1" t="s">
        <v>59</v>
      </c>
      <c r="AI94" s="1">
        <v>3</v>
      </c>
      <c r="AJ94" s="1" t="s">
        <v>421</v>
      </c>
      <c r="AK94" s="1" t="s">
        <v>173</v>
      </c>
    </row>
    <row r="95" spans="1:37" x14ac:dyDescent="0.3">
      <c r="A95" s="1" t="str">
        <f t="shared" si="2"/>
        <v>Parker,Kaiden</v>
      </c>
      <c r="C95" s="1" t="str">
        <f>E95&amp;COUNTIF($E$39:$E95,E95)</f>
        <v>H00971</v>
      </c>
      <c r="D95" s="1" t="s">
        <v>407</v>
      </c>
      <c r="E95" s="1" t="s">
        <v>400</v>
      </c>
      <c r="F95" s="1">
        <v>0</v>
      </c>
      <c r="G95" s="1" t="s">
        <v>408</v>
      </c>
      <c r="I95" s="1" t="s">
        <v>409</v>
      </c>
      <c r="K95" s="2">
        <v>41942</v>
      </c>
      <c r="L95" s="1" t="s">
        <v>410</v>
      </c>
      <c r="M95" s="1" t="s">
        <v>404</v>
      </c>
      <c r="N95" s="1" t="s">
        <v>405</v>
      </c>
      <c r="O95" s="1" t="s">
        <v>45</v>
      </c>
      <c r="P95" s="3">
        <v>12566</v>
      </c>
      <c r="Q95" s="1" t="s">
        <v>46</v>
      </c>
      <c r="X95" s="1" t="s">
        <v>103</v>
      </c>
      <c r="AI95" s="1">
        <v>2</v>
      </c>
      <c r="AJ95" s="1" t="s">
        <v>421</v>
      </c>
      <c r="AK95" s="1" t="s">
        <v>180</v>
      </c>
    </row>
  </sheetData>
  <sortState xmlns:xlrd2="http://schemas.microsoft.com/office/spreadsheetml/2017/richdata2" ref="A39:AK95">
    <sortCondition ref="B39:B9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2189-7ACA-4738-BBBE-67183A552CE7}">
  <dimension ref="A2:I25"/>
  <sheetViews>
    <sheetView tabSelected="1" workbookViewId="0">
      <selection activeCell="C4" sqref="C4"/>
    </sheetView>
  </sheetViews>
  <sheetFormatPr defaultRowHeight="14.4" x14ac:dyDescent="0.3"/>
  <cols>
    <col min="1" max="1" width="16.5546875" style="1" customWidth="1"/>
    <col min="2" max="2" width="3.5546875" style="1" customWidth="1"/>
    <col min="3" max="3" width="21.88671875" style="5" customWidth="1"/>
    <col min="4" max="4" width="22.88671875" style="5" customWidth="1"/>
    <col min="5" max="5" width="9.88671875" style="1" customWidth="1"/>
    <col min="6" max="6" width="19.6640625" style="1" customWidth="1"/>
    <col min="7" max="7" width="8.88671875" style="1"/>
    <col min="8" max="8" width="14.6640625" style="1" customWidth="1"/>
    <col min="9" max="9" width="20" style="1" customWidth="1"/>
    <col min="10" max="16384" width="8.88671875" style="1"/>
  </cols>
  <sheetData>
    <row r="2" spans="1:6" x14ac:dyDescent="0.3">
      <c r="A2" s="26" t="s">
        <v>412</v>
      </c>
      <c r="B2" s="5"/>
      <c r="C2" s="26" t="s">
        <v>437</v>
      </c>
      <c r="D2" s="5" t="s">
        <v>426</v>
      </c>
    </row>
    <row r="3" spans="1:6" x14ac:dyDescent="0.3">
      <c r="A3" s="26" t="s">
        <v>411</v>
      </c>
      <c r="B3" s="5"/>
      <c r="C3" s="26" t="str">
        <f>VLOOKUP($C$2,Data2!$A:$AAA,4,0)</f>
        <v>C0018</v>
      </c>
      <c r="D3" s="5" t="s">
        <v>427</v>
      </c>
      <c r="F3" s="5"/>
    </row>
    <row r="4" spans="1:6" x14ac:dyDescent="0.3">
      <c r="A4" s="26" t="s">
        <v>413</v>
      </c>
      <c r="B4" s="5"/>
      <c r="C4" s="26" t="str">
        <f>VLOOKUP($C$2,Data2!$A:$AAA,5,0)</f>
        <v>H0018</v>
      </c>
      <c r="F4" s="5"/>
    </row>
    <row r="5" spans="1:6" x14ac:dyDescent="0.3">
      <c r="A5" s="26" t="s">
        <v>424</v>
      </c>
      <c r="B5" s="26"/>
      <c r="C5" s="26" t="s">
        <v>428</v>
      </c>
      <c r="D5" s="5" t="s">
        <v>429</v>
      </c>
      <c r="E5" s="6"/>
      <c r="F5" s="5"/>
    </row>
    <row r="6" spans="1:6" x14ac:dyDescent="0.3">
      <c r="A6" s="26" t="s">
        <v>425</v>
      </c>
      <c r="B6" s="5"/>
      <c r="D6" s="5" t="s">
        <v>430</v>
      </c>
      <c r="E6" s="7">
        <f>VLOOKUP($C$2,Data!$A:$AAA,28,0)</f>
        <v>0</v>
      </c>
      <c r="F6" s="5"/>
    </row>
    <row r="7" spans="1:6" x14ac:dyDescent="0.3">
      <c r="A7" s="5" t="s">
        <v>25</v>
      </c>
      <c r="B7" s="5"/>
      <c r="C7" s="7" t="str">
        <f>VLOOKUP($C$2,Data2!$A:$AAA,25,0)</f>
        <v>Female</v>
      </c>
      <c r="D7" s="5" t="s">
        <v>431</v>
      </c>
      <c r="E7" s="7">
        <f>VLOOKUP($C$2,Data!$A:$AAA,29,0)</f>
        <v>0</v>
      </c>
      <c r="F7" s="5"/>
    </row>
    <row r="8" spans="1:6" x14ac:dyDescent="0.3">
      <c r="A8" s="5" t="s">
        <v>423</v>
      </c>
      <c r="B8" s="5"/>
      <c r="C8" s="7" t="str">
        <f>VLOOKUP($C$2,Data2!$A:$AAA,26,0)</f>
        <v>Married</v>
      </c>
      <c r="D8" s="5" t="s">
        <v>432</v>
      </c>
      <c r="E8" s="7">
        <f>VLOOKUP($C$2,Data!$A:$AAA,30,0)</f>
        <v>0</v>
      </c>
      <c r="F8" s="5"/>
    </row>
    <row r="9" spans="1:6" x14ac:dyDescent="0.3">
      <c r="A9" s="5" t="s">
        <v>15</v>
      </c>
      <c r="B9" s="5"/>
      <c r="C9" s="8">
        <f>VLOOKUP($C$2,Data2!$A:$AAA,11,0)</f>
        <v>32288</v>
      </c>
      <c r="D9" s="5" t="s">
        <v>433</v>
      </c>
      <c r="E9" s="7">
        <f>VLOOKUP($C$2,Data!$A:$AAA,31,0)</f>
        <v>0</v>
      </c>
      <c r="F9" s="5"/>
    </row>
    <row r="10" spans="1:6" x14ac:dyDescent="0.3">
      <c r="A10" s="5" t="s">
        <v>415</v>
      </c>
      <c r="B10" s="5"/>
      <c r="C10" s="8" t="str">
        <f>VLOOKUP($C$2,Data2!$A:$AAA,12,0)</f>
        <v>31 yrs</v>
      </c>
      <c r="D10" s="5" t="s">
        <v>434</v>
      </c>
      <c r="E10" s="7">
        <f>VLOOKUP($C$2,Data!$A:$AAA,32,0)</f>
        <v>0</v>
      </c>
    </row>
    <row r="11" spans="1:6" x14ac:dyDescent="0.3">
      <c r="A11" s="5" t="s">
        <v>416</v>
      </c>
      <c r="B11" s="5"/>
      <c r="C11" s="8" t="str">
        <f>VLOOKUP($C$2,Data2!$A:$AAA,13,0)</f>
        <v>73 Fowler #1</v>
      </c>
      <c r="D11" s="5" t="s">
        <v>435</v>
      </c>
      <c r="E11" s="7">
        <f>VLOOKUP($C$2,Data!$A:$AAA,33,0)</f>
        <v>0</v>
      </c>
    </row>
    <row r="12" spans="1:6" x14ac:dyDescent="0.3">
      <c r="A12" s="5" t="s">
        <v>18</v>
      </c>
      <c r="B12" s="5"/>
      <c r="C12" s="8" t="str">
        <f>VLOOKUP($C$2,Data2!$A:$AAA,14,0)</f>
        <v>Newburgh</v>
      </c>
      <c r="D12" s="5" t="s">
        <v>436</v>
      </c>
      <c r="E12" s="7">
        <f>VLOOKUP($C$2,Data!$A:$AAA,34,0)</f>
        <v>0</v>
      </c>
    </row>
    <row r="13" spans="1:6" x14ac:dyDescent="0.3">
      <c r="A13" s="5" t="s">
        <v>19</v>
      </c>
      <c r="B13" s="5"/>
      <c r="C13" s="8" t="str">
        <f>VLOOKUP($C$2,Data2!$A:$AAA,15,0)</f>
        <v>NY</v>
      </c>
    </row>
    <row r="14" spans="1:6" x14ac:dyDescent="0.3">
      <c r="A14" s="5" t="s">
        <v>417</v>
      </c>
      <c r="B14" s="5"/>
      <c r="C14" s="27">
        <f>VLOOKUP($C$2,Data2!$A:$AAA,16,0)</f>
        <v>12550</v>
      </c>
    </row>
    <row r="15" spans="1:6" x14ac:dyDescent="0.3">
      <c r="A15" s="5" t="s">
        <v>422</v>
      </c>
      <c r="B15" s="5"/>
      <c r="C15" s="28" t="str">
        <f>VLOOKUP($C$2,Data2!$A:$AAA,22,0)</f>
        <v>Cell: 845-390-8472</v>
      </c>
    </row>
    <row r="16" spans="1:6" x14ac:dyDescent="0.3">
      <c r="A16" s="5"/>
      <c r="B16" s="5"/>
      <c r="C16" s="7"/>
    </row>
    <row r="17" spans="1:9" x14ac:dyDescent="0.3">
      <c r="A17" s="5"/>
      <c r="B17" s="5"/>
      <c r="C17" s="7"/>
    </row>
    <row r="18" spans="1:9" x14ac:dyDescent="0.3">
      <c r="A18" s="5" t="s">
        <v>418</v>
      </c>
      <c r="B18" s="5"/>
      <c r="C18" s="10">
        <f>VLOOKUP($C$2,Data!$A:$AAA,6,0)</f>
        <v>3</v>
      </c>
    </row>
    <row r="19" spans="1:9" x14ac:dyDescent="0.3">
      <c r="A19" s="5"/>
      <c r="B19" s="5"/>
      <c r="C19" s="10"/>
    </row>
    <row r="20" spans="1:9" x14ac:dyDescent="0.3">
      <c r="A20" s="5"/>
      <c r="B20" s="5"/>
      <c r="C20" s="7" t="str">
        <f>IF($C$18&gt;0,"First"," ")</f>
        <v>First</v>
      </c>
      <c r="D20" s="7" t="str">
        <f>IF($C$18&gt;0,"Last"," ")</f>
        <v>Last</v>
      </c>
      <c r="E20" s="7" t="str">
        <f>IF($C$18&gt;0,"DOB"," ")</f>
        <v>DOB</v>
      </c>
      <c r="F20" s="7" t="str">
        <f>IF($C$18&gt;0,"Age"," ")</f>
        <v>Age</v>
      </c>
      <c r="G20" s="7" t="str">
        <f>IF($C$18&gt;0,"Gender"," ")</f>
        <v>Gender</v>
      </c>
      <c r="H20" s="7" t="str">
        <f>IF($C$18&gt;0,"Relation"," ")</f>
        <v>Relation</v>
      </c>
      <c r="I20" s="7" t="str">
        <f>IF($C$18&gt;0,"ID"," ")</f>
        <v>ID</v>
      </c>
    </row>
    <row r="21" spans="1:9" x14ac:dyDescent="0.3">
      <c r="A21" s="5"/>
      <c r="B21" s="7">
        <f>IF(1&lt;=$C$18,1," ")</f>
        <v>1</v>
      </c>
      <c r="C21" s="11" t="str">
        <f>IF($B21&lt;=$C$18,(VLOOKUP(CONCATENATE($C$4,$B21),Data2!$C56:$AZ999,5,1))," ")</f>
        <v>Sebastion</v>
      </c>
      <c r="D21" s="11" t="str">
        <f>IF($B21&lt;=$C$18,(VLOOKUP(CONCATENATE($C$4,$B21),Data2!$C56:$AZ999,7,1))," ")</f>
        <v>James</v>
      </c>
      <c r="E21" s="8" t="str">
        <f>IF($B21&lt;=$C$18,(VLOOKUP(CONCATENATE($C$4,$B21),Data2!$C56:$AZ999,9,1))," ")</f>
        <v>None</v>
      </c>
      <c r="F21" s="11" t="str">
        <f>IF($B21&lt;=$C$18,(VLOOKUP(CONCATENATE($C$4,$B21),Data2!$C56:$AZ999,10,1))," ")</f>
        <v>age unknown</v>
      </c>
      <c r="G21" s="11" t="str">
        <f>IF($B21&lt;=$C$18,(VLOOKUP(CONCATENATE($C$4,$B21),Data2!$C56:$AZ999,23,1))," ")</f>
        <v>Male</v>
      </c>
      <c r="H21" s="11" t="str">
        <f>IF($B21&lt;=$C$18,(VLOOKUP(CONCATENATE($C$4,$B21),Data2!$C56:$AZ999,36,1))," ")</f>
        <v>Son</v>
      </c>
      <c r="I21" s="9" t="str">
        <f>IF($B21&lt;=$C$18,(VLOOKUP(CONCATENATE($C$4,$B21),Data2!$C56:$AZ999,22,1))," ")</f>
        <v>No</v>
      </c>
    </row>
    <row r="22" spans="1:9" x14ac:dyDescent="0.3">
      <c r="A22" s="5"/>
      <c r="B22" s="7">
        <f>IF(2&lt;=$C$18,2," ")</f>
        <v>2</v>
      </c>
      <c r="C22" s="11" t="str">
        <f>IF($B22&lt;=$C$18,(VLOOKUP(CONCATENATE($C$4,$B22),Data2!$C57:$AZ1000,5,1))," ")</f>
        <v>Erick</v>
      </c>
      <c r="D22" s="11" t="str">
        <f>IF($B22&lt;=$C$18,(VLOOKUP(CONCATENATE($C$4,$B22),Data2!$C57:$AZ1000,7,1))," ")</f>
        <v>Imitola</v>
      </c>
      <c r="E22" s="8" t="str">
        <f>IF($B22&lt;=$C$18,(VLOOKUP(CONCATENATE($C$4,$B22),Data2!$C57:$AZ1000,9,1))," ")</f>
        <v>None</v>
      </c>
      <c r="F22" s="11" t="str">
        <f>IF($B22&lt;=$C$18,(VLOOKUP(CONCATENATE($C$4,$B22),Data2!$C57:$AZ1000,10,1))," ")</f>
        <v>age unknown</v>
      </c>
      <c r="G22" s="11" t="str">
        <f>IF($B22&lt;=$C$18,(VLOOKUP(CONCATENATE($C$4,$B22),Data2!$C57:$AZ1000,23,1))," ")</f>
        <v>Male</v>
      </c>
      <c r="H22" s="11" t="str">
        <f>IF($B22&lt;=$C$18,(VLOOKUP(CONCATENATE($C$4,$B22),Data2!$C57:$AZ1000,36,1))," ")</f>
        <v>Son</v>
      </c>
      <c r="I22" s="9" t="str">
        <f>IF($B22&lt;=$C$18,(VLOOKUP(CONCATENATE($C$4,$B22),Data2!$C57:$AZ1000,22,1))," ")</f>
        <v>No</v>
      </c>
    </row>
    <row r="23" spans="1:9" x14ac:dyDescent="0.3">
      <c r="A23" s="5"/>
      <c r="B23" s="7">
        <f>IF(3&lt;=$C$18,3," ")</f>
        <v>3</v>
      </c>
      <c r="C23" s="11" t="str">
        <f>IF($B23&lt;=$C$18,(VLOOKUP(CONCATENATE($C$4,$B23),Data2!$C58:$AZ1001,5,1))," ")</f>
        <v>Matthew</v>
      </c>
      <c r="D23" s="11" t="str">
        <f>IF($B23&lt;=$C$18,(VLOOKUP(CONCATENATE($C$4,$B23),Data2!$C58:$AZ1001,7,1))," ")</f>
        <v>James</v>
      </c>
      <c r="E23" s="8">
        <f>IF($B23&lt;=$C$18,(VLOOKUP(CONCATENATE($C$4,$B23),Data2!$C58:$AZ1001,9,1))," ")</f>
        <v>42913</v>
      </c>
      <c r="F23" s="11" t="str">
        <f>IF($B23&lt;=$C$18,(VLOOKUP(CONCATENATE($C$4,$B23),Data2!$C58:$AZ1001,10,1))," ")</f>
        <v>2 yrs</v>
      </c>
      <c r="G23" s="11" t="str">
        <f>IF($B23&lt;=$C$18,(VLOOKUP(CONCATENATE($C$4,$B23),Data2!$C58:$AZ1001,23,1))," ")</f>
        <v>Male</v>
      </c>
      <c r="H23" s="11" t="str">
        <f>IF($B23&lt;=$C$18,(VLOOKUP(CONCATENATE($C$4,$B23),Data2!$C58:$AZ1001,36,1))," ")</f>
        <v>Son</v>
      </c>
      <c r="I23" s="9" t="str">
        <f>IF($B23&lt;=$C$18,(VLOOKUP(CONCATENATE($C$4,$B23),Data2!$C58:$AZ1001,22,1))," ")</f>
        <v>No</v>
      </c>
    </row>
    <row r="24" spans="1:9" x14ac:dyDescent="0.3">
      <c r="A24" s="5"/>
      <c r="B24" s="7" t="str">
        <f>IF(4&lt;=$C$18,4," ")</f>
        <v xml:space="preserve"> </v>
      </c>
      <c r="C24" s="11" t="str">
        <f>IF($B24&lt;=$C$18,(VLOOKUP(CONCATENATE($C$4,$B24),Data!$C$39:$AZ$95,5,1))," ")</f>
        <v xml:space="preserve"> </v>
      </c>
      <c r="D24" s="11" t="str">
        <f>IF($B24&lt;=$C$18,(VLOOKUP(CONCATENATE($C$4,$B24),Data!$C$39:$AZ$95,7,1))," ")</f>
        <v xml:space="preserve"> </v>
      </c>
      <c r="E24" s="8" t="str">
        <f>IF($B24&lt;=$C$18,(VLOOKUP(CONCATENATE($C$4,$B24),Data!$C$39:$AZ$95,9,1))," ")</f>
        <v xml:space="preserve"> </v>
      </c>
      <c r="F24" s="8" t="str">
        <f>IF($B24&lt;=$C$18,(VLOOKUP(CONCATENATE($C$4,$B24),Data!$C$39:$AZ$95,10,1))," ")</f>
        <v xml:space="preserve"> </v>
      </c>
      <c r="G24" s="8" t="str">
        <f>IF($B24&lt;=$C$18,(VLOOKUP(CONCATENATE($C$4,$B24),Data!$C$39:$AZ$95,22,1))," ")</f>
        <v xml:space="preserve"> </v>
      </c>
      <c r="H24" s="8" t="str">
        <f>IF($B24&lt;=$C$18,(VLOOKUP(CONCATENATE($C$4,$B24),Data!$C$39:$AZ$95,35,1))," ")</f>
        <v xml:space="preserve"> </v>
      </c>
      <c r="I24" s="5"/>
    </row>
    <row r="25" spans="1:9" x14ac:dyDescent="0.3">
      <c r="A25" s="5"/>
      <c r="B25" s="7" t="str">
        <f>IF(5&lt;=$C$18,5," ")</f>
        <v xml:space="preserve"> </v>
      </c>
      <c r="C25" s="11" t="str">
        <f>IF($B25&lt;=$C$18,(VLOOKUP(CONCATENATE($C$4,$B25),Data!$C$39:$AZ$95,5,1))," ")</f>
        <v xml:space="preserve"> </v>
      </c>
      <c r="D25" s="11" t="str">
        <f>IF($B25&lt;=$C$18,(VLOOKUP(CONCATENATE($C$4,$B25),Data!$C$39:$AZ$95,7,1))," ")</f>
        <v xml:space="preserve"> </v>
      </c>
      <c r="E25" s="8" t="str">
        <f>IF($B25&lt;=$C$18,(VLOOKUP(CONCATENATE($C$4,$B25),Data!$C$39:$AZ$95,9,1))," ")</f>
        <v xml:space="preserve"> </v>
      </c>
      <c r="F25" s="8" t="str">
        <f>IF($B25&lt;=$C$18,(VLOOKUP(CONCATENATE($C$4,$B25),Data!$C$39:$AZ$95,10,1))," ")</f>
        <v xml:space="preserve"> </v>
      </c>
      <c r="G25" s="8" t="str">
        <f>IF($B25&lt;=$C$18,(VLOOKUP(CONCATENATE($C$4,$B25),Data!$C$39:$AZ$95,22,1))," ")</f>
        <v xml:space="preserve"> </v>
      </c>
      <c r="H25" s="8" t="str">
        <f>IF($B25&lt;=$C$18,(VLOOKUP(CONCATENATE($C$4,$B25),Data!$C$39:$AZ$95,35,1))," ")</f>
        <v xml:space="preserve"> </v>
      </c>
      <c r="I25" s="5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E0F8484-A265-4363-BF9C-B091B54C0C3C}">
          <x14:formula1>
            <xm:f>Data!$A$9:$A$38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A72CC-241B-4646-890C-03E3DFB3C976}">
  <dimension ref="A1:AL148"/>
  <sheetViews>
    <sheetView topLeftCell="G56" workbookViewId="0">
      <selection activeCell="X70" sqref="X70:X72"/>
    </sheetView>
  </sheetViews>
  <sheetFormatPr defaultRowHeight="14.4" x14ac:dyDescent="0.3"/>
  <cols>
    <col min="1" max="1" width="24.33203125" style="18" customWidth="1"/>
    <col min="2" max="2" width="6.5546875" style="19" customWidth="1"/>
    <col min="3" max="3" width="15" style="24" customWidth="1"/>
    <col min="24" max="24" width="8.88671875" style="31"/>
  </cols>
  <sheetData>
    <row r="1" spans="1:38" x14ac:dyDescent="0.3">
      <c r="A1" s="16"/>
      <c r="B1" s="17"/>
      <c r="C1" s="23"/>
      <c r="D1" t="s">
        <v>0</v>
      </c>
    </row>
    <row r="2" spans="1:38" x14ac:dyDescent="0.3">
      <c r="D2" t="s">
        <v>1</v>
      </c>
      <c r="E2" t="s">
        <v>2</v>
      </c>
    </row>
    <row r="3" spans="1:38" x14ac:dyDescent="0.3">
      <c r="D3" t="s">
        <v>3</v>
      </c>
      <c r="E3" t="s">
        <v>4</v>
      </c>
    </row>
    <row r="4" spans="1:38" x14ac:dyDescent="0.3">
      <c r="D4" t="s">
        <v>5</v>
      </c>
      <c r="E4" t="s">
        <v>440</v>
      </c>
    </row>
    <row r="6" spans="1:38" x14ac:dyDescent="0.3">
      <c r="B6" s="21" t="s">
        <v>439</v>
      </c>
      <c r="D6" t="s">
        <v>7</v>
      </c>
    </row>
    <row r="7" spans="1:38" x14ac:dyDescent="0.3">
      <c r="A7" s="20" t="s">
        <v>438</v>
      </c>
      <c r="B7" s="21" t="s">
        <v>627</v>
      </c>
      <c r="C7" s="22" t="s">
        <v>438</v>
      </c>
    </row>
    <row r="8" spans="1:38" x14ac:dyDescent="0.3">
      <c r="A8" s="18" t="s">
        <v>414</v>
      </c>
      <c r="B8" s="21" t="s">
        <v>626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22</v>
      </c>
      <c r="S8" t="s">
        <v>18</v>
      </c>
      <c r="T8" t="s">
        <v>19</v>
      </c>
      <c r="U8" t="s">
        <v>20</v>
      </c>
      <c r="V8" t="s">
        <v>23</v>
      </c>
      <c r="W8" t="s">
        <v>441</v>
      </c>
      <c r="X8" s="31" t="s">
        <v>424</v>
      </c>
      <c r="Y8" t="s">
        <v>25</v>
      </c>
      <c r="Z8" t="s">
        <v>26</v>
      </c>
      <c r="AA8" t="s">
        <v>27</v>
      </c>
      <c r="AB8" t="s">
        <v>28</v>
      </c>
      <c r="AC8" t="s">
        <v>29</v>
      </c>
      <c r="AD8" t="s">
        <v>30</v>
      </c>
      <c r="AE8" t="s">
        <v>31</v>
      </c>
      <c r="AF8" t="s">
        <v>32</v>
      </c>
      <c r="AG8" t="s">
        <v>33</v>
      </c>
      <c r="AH8" t="s">
        <v>34</v>
      </c>
      <c r="AI8" t="s">
        <v>35</v>
      </c>
      <c r="AJ8" t="s">
        <v>36</v>
      </c>
      <c r="AK8" t="s">
        <v>420</v>
      </c>
      <c r="AL8" t="s">
        <v>37</v>
      </c>
    </row>
    <row r="9" spans="1:38" x14ac:dyDescent="0.3">
      <c r="A9" s="18" t="str">
        <f t="shared" ref="A9:A53" si="0">CONCATENATE(I9,$A$8,G9)</f>
        <v>Azabache-Mayla,Jackeline</v>
      </c>
      <c r="C9" s="24" t="str">
        <f>E9&amp;COUNTIF($E101:$E$172,E9)</f>
        <v>H00180</v>
      </c>
      <c r="D9" t="s">
        <v>130</v>
      </c>
      <c r="E9" t="s">
        <v>131</v>
      </c>
      <c r="F9">
        <v>3</v>
      </c>
      <c r="G9" t="s">
        <v>132</v>
      </c>
      <c r="I9" t="s">
        <v>133</v>
      </c>
      <c r="K9" s="15">
        <v>32288</v>
      </c>
      <c r="L9" t="s">
        <v>134</v>
      </c>
      <c r="M9" t="s">
        <v>135</v>
      </c>
      <c r="N9" t="s">
        <v>44</v>
      </c>
      <c r="O9" t="s">
        <v>45</v>
      </c>
      <c r="P9">
        <v>12550</v>
      </c>
      <c r="Q9" t="s">
        <v>46</v>
      </c>
      <c r="R9" t="s">
        <v>135</v>
      </c>
      <c r="S9" t="s">
        <v>44</v>
      </c>
      <c r="T9" t="s">
        <v>45</v>
      </c>
      <c r="U9">
        <v>12550</v>
      </c>
      <c r="V9" t="s">
        <v>136</v>
      </c>
      <c r="Y9" t="s">
        <v>59</v>
      </c>
      <c r="Z9" t="s">
        <v>60</v>
      </c>
      <c r="AH9" t="s">
        <v>48</v>
      </c>
      <c r="AJ9">
        <v>4</v>
      </c>
      <c r="AK9" t="b">
        <v>1</v>
      </c>
      <c r="AL9" t="s">
        <v>49</v>
      </c>
    </row>
    <row r="10" spans="1:38" x14ac:dyDescent="0.3">
      <c r="A10" s="18" t="str">
        <f t="shared" si="0"/>
        <v>Bautista,Eugenia</v>
      </c>
      <c r="C10" s="24" t="str">
        <f>E10&amp;COUNTIF($E$9:$E10,E10)</f>
        <v>H01291</v>
      </c>
      <c r="D10" t="s">
        <v>551</v>
      </c>
      <c r="E10" t="s">
        <v>552</v>
      </c>
      <c r="F10">
        <v>6</v>
      </c>
      <c r="G10" t="s">
        <v>553</v>
      </c>
      <c r="I10" t="s">
        <v>554</v>
      </c>
      <c r="K10" t="s">
        <v>197</v>
      </c>
      <c r="L10" t="s">
        <v>198</v>
      </c>
      <c r="M10" t="s">
        <v>555</v>
      </c>
      <c r="N10" t="s">
        <v>44</v>
      </c>
      <c r="O10" t="s">
        <v>45</v>
      </c>
      <c r="P10">
        <v>12550</v>
      </c>
      <c r="Q10" t="s">
        <v>46</v>
      </c>
      <c r="R10" t="s">
        <v>555</v>
      </c>
      <c r="S10" t="s">
        <v>44</v>
      </c>
      <c r="T10" t="s">
        <v>45</v>
      </c>
      <c r="U10">
        <v>12550</v>
      </c>
      <c r="V10" t="s">
        <v>556</v>
      </c>
      <c r="W10" s="15">
        <v>43385</v>
      </c>
      <c r="X10" s="31" t="s">
        <v>2</v>
      </c>
      <c r="Y10" t="s">
        <v>59</v>
      </c>
      <c r="Z10" t="s">
        <v>75</v>
      </c>
      <c r="AA10" t="s">
        <v>61</v>
      </c>
      <c r="AF10" t="s">
        <v>48</v>
      </c>
      <c r="AH10" t="s">
        <v>48</v>
      </c>
      <c r="AJ10">
        <v>7</v>
      </c>
      <c r="AK10" t="b">
        <v>1</v>
      </c>
      <c r="AL10" t="s">
        <v>49</v>
      </c>
    </row>
    <row r="11" spans="1:38" x14ac:dyDescent="0.3">
      <c r="A11" s="18" t="str">
        <f t="shared" si="0"/>
        <v>Burnett,Natalie</v>
      </c>
      <c r="C11" s="24" t="str">
        <f>E11&amp;COUNTIF($E$9:$E11,E11)</f>
        <v>H01361</v>
      </c>
      <c r="D11" t="s">
        <v>570</v>
      </c>
      <c r="E11" t="s">
        <v>571</v>
      </c>
      <c r="F11">
        <v>4</v>
      </c>
      <c r="G11" t="s">
        <v>572</v>
      </c>
      <c r="I11" t="s">
        <v>573</v>
      </c>
      <c r="K11" s="15">
        <v>30732</v>
      </c>
      <c r="L11" t="s">
        <v>574</v>
      </c>
      <c r="M11" t="s">
        <v>575</v>
      </c>
      <c r="N11" t="s">
        <v>44</v>
      </c>
      <c r="O11" t="s">
        <v>45</v>
      </c>
      <c r="P11">
        <v>12550</v>
      </c>
      <c r="Q11" t="s">
        <v>46</v>
      </c>
      <c r="R11" t="s">
        <v>575</v>
      </c>
      <c r="S11" t="s">
        <v>44</v>
      </c>
      <c r="T11" t="s">
        <v>45</v>
      </c>
      <c r="U11">
        <v>12550</v>
      </c>
      <c r="V11" t="s">
        <v>576</v>
      </c>
      <c r="W11" s="15">
        <v>43564</v>
      </c>
      <c r="X11" s="31" t="s">
        <v>2</v>
      </c>
      <c r="Y11" t="s">
        <v>59</v>
      </c>
      <c r="Z11" t="s">
        <v>75</v>
      </c>
      <c r="AA11" t="s">
        <v>61</v>
      </c>
      <c r="AE11" t="s">
        <v>48</v>
      </c>
      <c r="AH11" t="s">
        <v>48</v>
      </c>
      <c r="AJ11">
        <v>5</v>
      </c>
      <c r="AK11" t="b">
        <v>1</v>
      </c>
      <c r="AL11" t="s">
        <v>49</v>
      </c>
    </row>
    <row r="12" spans="1:38" x14ac:dyDescent="0.3">
      <c r="A12" s="18" t="str">
        <f t="shared" si="0"/>
        <v>Cabrera,Deisy</v>
      </c>
      <c r="C12" s="24" t="str">
        <f>E12&amp;COUNTIF($E$9:$E12,E12)</f>
        <v>H01011</v>
      </c>
      <c r="D12" t="s">
        <v>461</v>
      </c>
      <c r="E12" t="s">
        <v>462</v>
      </c>
      <c r="F12">
        <v>0</v>
      </c>
      <c r="G12" t="s">
        <v>463</v>
      </c>
      <c r="I12" t="s">
        <v>464</v>
      </c>
      <c r="K12" s="15">
        <v>14116</v>
      </c>
      <c r="L12" t="s">
        <v>465</v>
      </c>
      <c r="M12" t="s">
        <v>466</v>
      </c>
      <c r="N12" t="s">
        <v>44</v>
      </c>
      <c r="O12" t="s">
        <v>45</v>
      </c>
      <c r="P12">
        <v>12550</v>
      </c>
      <c r="Q12" t="s">
        <v>46</v>
      </c>
      <c r="R12" t="s">
        <v>466</v>
      </c>
      <c r="S12" t="s">
        <v>44</v>
      </c>
      <c r="T12" t="s">
        <v>45</v>
      </c>
      <c r="U12">
        <v>12550</v>
      </c>
      <c r="V12" t="s">
        <v>467</v>
      </c>
      <c r="Y12" t="s">
        <v>103</v>
      </c>
      <c r="Z12" t="s">
        <v>75</v>
      </c>
      <c r="AA12" t="s">
        <v>61</v>
      </c>
      <c r="AJ12">
        <v>1</v>
      </c>
      <c r="AK12" t="b">
        <v>1</v>
      </c>
      <c r="AL12" t="s">
        <v>49</v>
      </c>
    </row>
    <row r="13" spans="1:38" x14ac:dyDescent="0.3">
      <c r="A13" s="18" t="str">
        <f t="shared" si="0"/>
        <v>Carter,Denise</v>
      </c>
      <c r="C13" s="24" t="str">
        <f>E13&amp;COUNTIF($E$9:$E13,E13)</f>
        <v>H00891</v>
      </c>
      <c r="D13" t="s">
        <v>362</v>
      </c>
      <c r="E13" t="s">
        <v>363</v>
      </c>
      <c r="F13">
        <v>1</v>
      </c>
      <c r="G13" t="s">
        <v>364</v>
      </c>
      <c r="I13" t="s">
        <v>365</v>
      </c>
      <c r="K13" s="15">
        <v>23832</v>
      </c>
      <c r="L13" t="s">
        <v>366</v>
      </c>
      <c r="M13" t="s">
        <v>367</v>
      </c>
      <c r="N13" t="s">
        <v>44</v>
      </c>
      <c r="O13" t="s">
        <v>45</v>
      </c>
      <c r="P13">
        <v>12550</v>
      </c>
      <c r="Q13" t="s">
        <v>46</v>
      </c>
      <c r="R13" t="s">
        <v>367</v>
      </c>
      <c r="S13" t="s">
        <v>44</v>
      </c>
      <c r="T13" t="s">
        <v>45</v>
      </c>
      <c r="U13">
        <v>12550</v>
      </c>
      <c r="V13" t="s">
        <v>368</v>
      </c>
      <c r="Y13" t="s">
        <v>59</v>
      </c>
      <c r="Z13" t="s">
        <v>75</v>
      </c>
      <c r="AJ13">
        <v>2</v>
      </c>
      <c r="AK13" t="b">
        <v>1</v>
      </c>
      <c r="AL13" t="s">
        <v>49</v>
      </c>
    </row>
    <row r="14" spans="1:38" x14ac:dyDescent="0.3">
      <c r="A14" s="18" t="str">
        <f t="shared" si="0"/>
        <v>Celeste,Lozano</v>
      </c>
      <c r="C14" s="24" t="str">
        <f>E14&amp;COUNTIF($E$9:$E14,E14)</f>
        <v>H01201</v>
      </c>
      <c r="D14" t="s">
        <v>521</v>
      </c>
      <c r="E14" t="s">
        <v>522</v>
      </c>
      <c r="F14">
        <v>4</v>
      </c>
      <c r="G14" t="s">
        <v>523</v>
      </c>
      <c r="I14" t="s">
        <v>524</v>
      </c>
      <c r="K14" s="15">
        <v>35224</v>
      </c>
      <c r="L14" t="s">
        <v>389</v>
      </c>
      <c r="M14" t="s">
        <v>525</v>
      </c>
      <c r="N14" t="s">
        <v>44</v>
      </c>
      <c r="O14" t="s">
        <v>45</v>
      </c>
      <c r="P14">
        <v>12550</v>
      </c>
      <c r="Q14" t="s">
        <v>46</v>
      </c>
      <c r="R14" t="s">
        <v>525</v>
      </c>
      <c r="S14" t="s">
        <v>44</v>
      </c>
      <c r="T14" t="s">
        <v>45</v>
      </c>
      <c r="U14">
        <v>12550</v>
      </c>
      <c r="V14" t="s">
        <v>526</v>
      </c>
      <c r="Y14" t="s">
        <v>59</v>
      </c>
      <c r="Z14" t="s">
        <v>75</v>
      </c>
      <c r="AA14" t="s">
        <v>61</v>
      </c>
      <c r="AH14" t="s">
        <v>48</v>
      </c>
      <c r="AJ14">
        <v>5</v>
      </c>
      <c r="AK14" t="b">
        <v>1</v>
      </c>
      <c r="AL14" t="s">
        <v>49</v>
      </c>
    </row>
    <row r="15" spans="1:38" x14ac:dyDescent="0.3">
      <c r="A15" s="18" t="str">
        <f t="shared" si="0"/>
        <v>Chacaliaza,Ivette</v>
      </c>
      <c r="C15" s="24" t="str">
        <f>E15&amp;COUNTIF($E$9:$E15,E15)</f>
        <v>H00751</v>
      </c>
      <c r="D15" t="s">
        <v>313</v>
      </c>
      <c r="E15" t="s">
        <v>314</v>
      </c>
      <c r="F15">
        <v>1</v>
      </c>
      <c r="G15" t="s">
        <v>315</v>
      </c>
      <c r="I15" t="s">
        <v>316</v>
      </c>
      <c r="K15" s="15">
        <v>28476</v>
      </c>
      <c r="L15" t="s">
        <v>317</v>
      </c>
      <c r="M15" t="s">
        <v>318</v>
      </c>
      <c r="N15" t="s">
        <v>44</v>
      </c>
      <c r="O15" t="s">
        <v>45</v>
      </c>
      <c r="P15">
        <v>12550</v>
      </c>
      <c r="Q15" t="s">
        <v>46</v>
      </c>
      <c r="R15" t="s">
        <v>318</v>
      </c>
      <c r="S15" t="s">
        <v>44</v>
      </c>
      <c r="T15" t="s">
        <v>45</v>
      </c>
      <c r="U15">
        <v>12550</v>
      </c>
      <c r="Y15" t="s">
        <v>59</v>
      </c>
      <c r="Z15" t="s">
        <v>60</v>
      </c>
      <c r="AA15" t="s">
        <v>61</v>
      </c>
      <c r="AJ15">
        <v>2</v>
      </c>
      <c r="AK15" t="b">
        <v>1</v>
      </c>
      <c r="AL15" t="s">
        <v>49</v>
      </c>
    </row>
    <row r="16" spans="1:38" x14ac:dyDescent="0.3">
      <c r="A16" s="18" t="str">
        <f t="shared" si="0"/>
        <v>Dehaney,Ianthe</v>
      </c>
      <c r="C16" s="24" t="str">
        <f>E16&amp;COUNTIF($E110:$E$170,E16)</f>
        <v>H00120</v>
      </c>
      <c r="D16" t="s">
        <v>90</v>
      </c>
      <c r="E16" t="s">
        <v>91</v>
      </c>
      <c r="F16">
        <v>3</v>
      </c>
      <c r="G16" t="s">
        <v>92</v>
      </c>
      <c r="I16" t="s">
        <v>93</v>
      </c>
      <c r="K16" s="15">
        <v>20733</v>
      </c>
      <c r="L16" t="s">
        <v>94</v>
      </c>
      <c r="M16" t="s">
        <v>95</v>
      </c>
      <c r="N16" t="s">
        <v>44</v>
      </c>
      <c r="O16" t="s">
        <v>45</v>
      </c>
      <c r="P16">
        <v>12550</v>
      </c>
      <c r="Q16" t="s">
        <v>46</v>
      </c>
      <c r="R16" t="s">
        <v>95</v>
      </c>
      <c r="S16" t="s">
        <v>44</v>
      </c>
      <c r="T16" t="s">
        <v>45</v>
      </c>
      <c r="U16">
        <v>12550</v>
      </c>
      <c r="V16" t="s">
        <v>96</v>
      </c>
      <c r="Y16" t="s">
        <v>59</v>
      </c>
      <c r="Z16" t="s">
        <v>60</v>
      </c>
      <c r="AA16" t="s">
        <v>61</v>
      </c>
      <c r="AF16" t="s">
        <v>48</v>
      </c>
      <c r="AJ16">
        <v>4</v>
      </c>
      <c r="AK16" t="b">
        <v>1</v>
      </c>
      <c r="AL16" t="s">
        <v>49</v>
      </c>
    </row>
    <row r="17" spans="1:38" x14ac:dyDescent="0.3">
      <c r="A17" s="18" t="str">
        <f t="shared" si="0"/>
        <v>Dominguez,Dalia</v>
      </c>
      <c r="C17" s="24" t="str">
        <f>E17&amp;COUNTIF($E$9:$E17,E17)</f>
        <v>H01021</v>
      </c>
      <c r="D17" t="s">
        <v>468</v>
      </c>
      <c r="E17" t="s">
        <v>469</v>
      </c>
      <c r="F17">
        <v>1</v>
      </c>
      <c r="G17" t="s">
        <v>470</v>
      </c>
      <c r="I17" t="s">
        <v>471</v>
      </c>
      <c r="K17" s="15">
        <v>29608</v>
      </c>
      <c r="L17" t="s">
        <v>42</v>
      </c>
      <c r="M17" t="s">
        <v>472</v>
      </c>
      <c r="N17" t="s">
        <v>44</v>
      </c>
      <c r="O17" t="s">
        <v>45</v>
      </c>
      <c r="P17">
        <v>12550</v>
      </c>
      <c r="Q17" t="s">
        <v>46</v>
      </c>
      <c r="R17" t="s">
        <v>472</v>
      </c>
      <c r="S17" t="s">
        <v>44</v>
      </c>
      <c r="T17" t="s">
        <v>45</v>
      </c>
      <c r="U17">
        <v>12550</v>
      </c>
      <c r="V17" t="s">
        <v>473</v>
      </c>
      <c r="Y17" t="s">
        <v>59</v>
      </c>
      <c r="Z17" t="s">
        <v>75</v>
      </c>
      <c r="AA17" t="s">
        <v>61</v>
      </c>
      <c r="AJ17">
        <v>2</v>
      </c>
      <c r="AK17" t="b">
        <v>1</v>
      </c>
      <c r="AL17" t="s">
        <v>49</v>
      </c>
    </row>
    <row r="18" spans="1:38" x14ac:dyDescent="0.3">
      <c r="A18" s="18" t="str">
        <f t="shared" si="0"/>
        <v>Eliphete,David</v>
      </c>
      <c r="C18" s="24" t="str">
        <f>E18&amp;COUNTIF($E114:$E$168,E18)</f>
        <v>H00130</v>
      </c>
      <c r="D18" t="s">
        <v>97</v>
      </c>
      <c r="E18" t="s">
        <v>98</v>
      </c>
      <c r="F18">
        <v>0</v>
      </c>
      <c r="G18" t="s">
        <v>99</v>
      </c>
      <c r="I18" t="s">
        <v>100</v>
      </c>
      <c r="K18" s="15">
        <v>20158</v>
      </c>
      <c r="L18" t="s">
        <v>101</v>
      </c>
      <c r="M18" t="s">
        <v>102</v>
      </c>
      <c r="N18" t="s">
        <v>44</v>
      </c>
      <c r="O18" t="s">
        <v>45</v>
      </c>
      <c r="P18">
        <v>12550</v>
      </c>
      <c r="Q18" t="s">
        <v>46</v>
      </c>
      <c r="R18" t="s">
        <v>102</v>
      </c>
      <c r="S18" t="s">
        <v>44</v>
      </c>
      <c r="T18" t="s">
        <v>45</v>
      </c>
      <c r="U18">
        <v>12550</v>
      </c>
      <c r="Y18" t="s">
        <v>103</v>
      </c>
      <c r="Z18" t="s">
        <v>75</v>
      </c>
      <c r="AA18" t="s">
        <v>61</v>
      </c>
      <c r="AJ18">
        <v>1</v>
      </c>
      <c r="AK18" t="b">
        <v>1</v>
      </c>
      <c r="AL18" t="s">
        <v>49</v>
      </c>
    </row>
    <row r="19" spans="1:38" x14ac:dyDescent="0.3">
      <c r="A19" s="18" t="str">
        <f t="shared" si="0"/>
        <v>Escamilia,Lucerito</v>
      </c>
      <c r="C19" s="24" t="str">
        <f>E19&amp;COUNTIF($E116:$E$167,E19)</f>
        <v>H00050</v>
      </c>
      <c r="D19" t="s">
        <v>76</v>
      </c>
      <c r="E19" t="s">
        <v>77</v>
      </c>
      <c r="F19">
        <v>2</v>
      </c>
      <c r="G19" t="s">
        <v>78</v>
      </c>
      <c r="I19" t="s">
        <v>79</v>
      </c>
      <c r="K19" s="15">
        <v>32189</v>
      </c>
      <c r="L19" t="s">
        <v>80</v>
      </c>
      <c r="M19" t="s">
        <v>81</v>
      </c>
      <c r="N19" t="s">
        <v>44</v>
      </c>
      <c r="O19" t="s">
        <v>45</v>
      </c>
      <c r="P19">
        <v>12550</v>
      </c>
      <c r="Q19" t="s">
        <v>46</v>
      </c>
      <c r="R19" t="s">
        <v>81</v>
      </c>
      <c r="S19" t="s">
        <v>44</v>
      </c>
      <c r="T19" t="s">
        <v>45</v>
      </c>
      <c r="U19">
        <v>12550</v>
      </c>
      <c r="V19" t="s">
        <v>82</v>
      </c>
      <c r="Y19" t="s">
        <v>59</v>
      </c>
      <c r="Z19" t="s">
        <v>60</v>
      </c>
      <c r="AA19" t="s">
        <v>61</v>
      </c>
      <c r="AJ19">
        <v>3</v>
      </c>
      <c r="AK19" t="b">
        <v>1</v>
      </c>
      <c r="AL19" t="s">
        <v>49</v>
      </c>
    </row>
    <row r="20" spans="1:38" x14ac:dyDescent="0.3">
      <c r="A20" s="18" t="str">
        <f t="shared" si="0"/>
        <v>Fernandez,Maria</v>
      </c>
      <c r="C20" s="24" t="str">
        <f>E20&amp;COUNTIF($E118:$E$166,E20)</f>
        <v>H00020</v>
      </c>
      <c r="D20" t="s">
        <v>50</v>
      </c>
      <c r="E20" t="s">
        <v>51</v>
      </c>
      <c r="F20">
        <v>0</v>
      </c>
      <c r="G20" t="s">
        <v>52</v>
      </c>
      <c r="H20" t="s">
        <v>53</v>
      </c>
      <c r="I20" t="s">
        <v>54</v>
      </c>
      <c r="K20" s="15">
        <v>23304</v>
      </c>
      <c r="L20" t="s">
        <v>55</v>
      </c>
      <c r="M20" t="s">
        <v>56</v>
      </c>
      <c r="N20" t="s">
        <v>57</v>
      </c>
      <c r="O20" t="s">
        <v>45</v>
      </c>
      <c r="P20">
        <v>12553</v>
      </c>
      <c r="Q20" t="s">
        <v>46</v>
      </c>
      <c r="R20" t="s">
        <v>56</v>
      </c>
      <c r="S20" t="s">
        <v>57</v>
      </c>
      <c r="T20" t="s">
        <v>45</v>
      </c>
      <c r="U20">
        <v>12553</v>
      </c>
      <c r="V20" t="s">
        <v>58</v>
      </c>
      <c r="Y20" t="s">
        <v>59</v>
      </c>
      <c r="Z20" t="s">
        <v>60</v>
      </c>
      <c r="AA20" t="s">
        <v>61</v>
      </c>
      <c r="AJ20">
        <v>1</v>
      </c>
      <c r="AK20" t="b">
        <v>1</v>
      </c>
      <c r="AL20" t="s">
        <v>49</v>
      </c>
    </row>
    <row r="21" spans="1:38" x14ac:dyDescent="0.3">
      <c r="A21" s="18" t="str">
        <f t="shared" si="0"/>
        <v>Fernandez,Raffi</v>
      </c>
      <c r="C21" s="24" t="str">
        <f>E21&amp;COUNTIF($E$9:$E21,E21)</f>
        <v>H01091</v>
      </c>
      <c r="D21" t="s">
        <v>489</v>
      </c>
      <c r="E21" t="s">
        <v>490</v>
      </c>
      <c r="F21">
        <v>1</v>
      </c>
      <c r="G21" t="s">
        <v>491</v>
      </c>
      <c r="I21" t="s">
        <v>54</v>
      </c>
      <c r="K21" s="15">
        <v>31307</v>
      </c>
      <c r="L21" t="s">
        <v>492</v>
      </c>
      <c r="M21" t="s">
        <v>493</v>
      </c>
      <c r="N21" t="s">
        <v>44</v>
      </c>
      <c r="O21" t="s">
        <v>45</v>
      </c>
      <c r="P21">
        <v>12550</v>
      </c>
      <c r="Q21" t="s">
        <v>46</v>
      </c>
      <c r="V21" t="s">
        <v>494</v>
      </c>
      <c r="Y21" t="s">
        <v>103</v>
      </c>
      <c r="Z21" t="s">
        <v>75</v>
      </c>
      <c r="AJ21">
        <v>2</v>
      </c>
      <c r="AK21" t="b">
        <v>1</v>
      </c>
      <c r="AL21" t="s">
        <v>49</v>
      </c>
    </row>
    <row r="22" spans="1:38" x14ac:dyDescent="0.3">
      <c r="A22" s="18" t="str">
        <f t="shared" si="0"/>
        <v>Flores,Alicia</v>
      </c>
      <c r="C22" s="24" t="str">
        <f>E22&amp;COUNTIF($E$9:$E22,E22)</f>
        <v>H00641</v>
      </c>
      <c r="D22" t="s">
        <v>275</v>
      </c>
      <c r="E22" t="s">
        <v>276</v>
      </c>
      <c r="F22">
        <v>2</v>
      </c>
      <c r="G22" t="s">
        <v>277</v>
      </c>
      <c r="I22" t="s">
        <v>206</v>
      </c>
      <c r="K22" s="15">
        <v>27823</v>
      </c>
      <c r="L22" t="s">
        <v>141</v>
      </c>
      <c r="M22" t="s">
        <v>278</v>
      </c>
      <c r="N22" t="s">
        <v>44</v>
      </c>
      <c r="O22" t="s">
        <v>45</v>
      </c>
      <c r="P22">
        <v>12550</v>
      </c>
      <c r="Q22" t="s">
        <v>46</v>
      </c>
      <c r="R22" t="s">
        <v>278</v>
      </c>
      <c r="S22" t="s">
        <v>44</v>
      </c>
      <c r="T22" t="s">
        <v>45</v>
      </c>
      <c r="U22">
        <v>12550</v>
      </c>
      <c r="V22" t="s">
        <v>279</v>
      </c>
      <c r="Y22" t="s">
        <v>59</v>
      </c>
      <c r="Z22" t="s">
        <v>75</v>
      </c>
      <c r="AA22" t="s">
        <v>61</v>
      </c>
      <c r="AJ22">
        <v>3</v>
      </c>
      <c r="AK22" t="b">
        <v>1</v>
      </c>
      <c r="AL22" t="s">
        <v>49</v>
      </c>
    </row>
    <row r="23" spans="1:38" x14ac:dyDescent="0.3">
      <c r="A23" s="18" t="str">
        <f t="shared" si="0"/>
        <v>Garcia,Nicolasa</v>
      </c>
      <c r="C23" s="24" t="str">
        <f>E23&amp;COUNTIF($E$9:$E23,E23)</f>
        <v>H00861</v>
      </c>
      <c r="D23" t="s">
        <v>351</v>
      </c>
      <c r="E23" t="s">
        <v>352</v>
      </c>
      <c r="F23">
        <v>2</v>
      </c>
      <c r="G23" t="s">
        <v>353</v>
      </c>
      <c r="I23" t="s">
        <v>257</v>
      </c>
      <c r="K23" s="15">
        <v>28619</v>
      </c>
      <c r="L23" t="s">
        <v>354</v>
      </c>
      <c r="M23" t="s">
        <v>355</v>
      </c>
      <c r="N23" t="s">
        <v>44</v>
      </c>
      <c r="O23" t="s">
        <v>45</v>
      </c>
      <c r="P23">
        <v>12550</v>
      </c>
      <c r="Q23" t="s">
        <v>46</v>
      </c>
      <c r="V23" t="s">
        <v>356</v>
      </c>
      <c r="Y23" t="s">
        <v>59</v>
      </c>
      <c r="Z23" t="s">
        <v>75</v>
      </c>
      <c r="AA23" t="s">
        <v>61</v>
      </c>
      <c r="AJ23">
        <v>3</v>
      </c>
      <c r="AK23" t="b">
        <v>1</v>
      </c>
      <c r="AL23" t="s">
        <v>49</v>
      </c>
    </row>
    <row r="24" spans="1:38" x14ac:dyDescent="0.3">
      <c r="A24" s="18" t="str">
        <f t="shared" si="0"/>
        <v>Gerome,Anne</v>
      </c>
      <c r="C24" s="24" t="str">
        <f>E24&amp;COUNTIF($E127:$E$161,E24)</f>
        <v>H00140</v>
      </c>
      <c r="D24" t="s">
        <v>104</v>
      </c>
      <c r="E24" t="s">
        <v>105</v>
      </c>
      <c r="F24">
        <v>0</v>
      </c>
      <c r="G24" t="s">
        <v>106</v>
      </c>
      <c r="I24" t="s">
        <v>107</v>
      </c>
      <c r="K24" s="15">
        <v>11082</v>
      </c>
      <c r="L24" t="s">
        <v>108</v>
      </c>
      <c r="M24" t="s">
        <v>109</v>
      </c>
      <c r="N24" t="s">
        <v>44</v>
      </c>
      <c r="O24" t="s">
        <v>45</v>
      </c>
      <c r="P24">
        <v>12550</v>
      </c>
      <c r="Q24" t="s">
        <v>46</v>
      </c>
      <c r="R24" t="s">
        <v>109</v>
      </c>
      <c r="S24" t="s">
        <v>44</v>
      </c>
      <c r="T24" t="s">
        <v>45</v>
      </c>
      <c r="U24">
        <v>12550</v>
      </c>
      <c r="V24" t="s">
        <v>110</v>
      </c>
      <c r="Y24" t="s">
        <v>59</v>
      </c>
      <c r="Z24" t="s">
        <v>75</v>
      </c>
      <c r="AA24" t="s">
        <v>61</v>
      </c>
      <c r="AJ24">
        <v>1</v>
      </c>
      <c r="AK24" t="b">
        <v>1</v>
      </c>
      <c r="AL24" t="s">
        <v>49</v>
      </c>
    </row>
    <row r="25" spans="1:38" x14ac:dyDescent="0.3">
      <c r="A25" s="18" t="str">
        <f t="shared" si="0"/>
        <v>Haffa,Betty</v>
      </c>
      <c r="C25" s="24" t="str">
        <f>E25&amp;COUNTIF($E135:$E$154,E25)</f>
        <v>H00200</v>
      </c>
      <c r="D25" t="s">
        <v>144</v>
      </c>
      <c r="E25" t="s">
        <v>145</v>
      </c>
      <c r="F25">
        <v>1</v>
      </c>
      <c r="G25" t="s">
        <v>146</v>
      </c>
      <c r="I25" t="s">
        <v>147</v>
      </c>
      <c r="K25" s="15">
        <v>22562</v>
      </c>
      <c r="L25" t="s">
        <v>148</v>
      </c>
      <c r="M25" t="s">
        <v>149</v>
      </c>
      <c r="N25" t="s">
        <v>57</v>
      </c>
      <c r="O25" t="s">
        <v>45</v>
      </c>
      <c r="P25">
        <v>12553</v>
      </c>
      <c r="Q25" t="s">
        <v>46</v>
      </c>
      <c r="R25" t="s">
        <v>149</v>
      </c>
      <c r="S25" t="s">
        <v>57</v>
      </c>
      <c r="T25" t="s">
        <v>45</v>
      </c>
      <c r="U25">
        <v>12553</v>
      </c>
      <c r="V25" t="s">
        <v>150</v>
      </c>
      <c r="Y25" t="s">
        <v>59</v>
      </c>
      <c r="Z25" t="s">
        <v>75</v>
      </c>
      <c r="AA25" t="s">
        <v>61</v>
      </c>
      <c r="AJ25">
        <v>2</v>
      </c>
      <c r="AK25" t="b">
        <v>1</v>
      </c>
      <c r="AL25" t="s">
        <v>49</v>
      </c>
    </row>
    <row r="26" spans="1:38" x14ac:dyDescent="0.3">
      <c r="A26" s="18" t="str">
        <f t="shared" si="0"/>
        <v>Hernandez,Claudia</v>
      </c>
      <c r="C26" s="24" t="str">
        <f>E26&amp;COUNTIF($E$9:$E26,E26)</f>
        <v>H01161</v>
      </c>
      <c r="D26" t="s">
        <v>508</v>
      </c>
      <c r="E26" t="s">
        <v>509</v>
      </c>
      <c r="F26">
        <v>3</v>
      </c>
      <c r="G26" t="s">
        <v>510</v>
      </c>
      <c r="I26" t="s">
        <v>324</v>
      </c>
      <c r="K26" s="15">
        <v>31179</v>
      </c>
      <c r="L26" t="s">
        <v>492</v>
      </c>
      <c r="M26" t="s">
        <v>511</v>
      </c>
      <c r="N26" t="s">
        <v>44</v>
      </c>
      <c r="O26" t="s">
        <v>45</v>
      </c>
      <c r="P26">
        <v>12550</v>
      </c>
      <c r="Q26" t="s">
        <v>46</v>
      </c>
      <c r="R26" t="s">
        <v>511</v>
      </c>
      <c r="S26" t="s">
        <v>44</v>
      </c>
      <c r="T26" t="s">
        <v>45</v>
      </c>
      <c r="U26">
        <v>12550</v>
      </c>
      <c r="V26" t="s">
        <v>512</v>
      </c>
      <c r="Y26" t="s">
        <v>59</v>
      </c>
      <c r="Z26" t="s">
        <v>60</v>
      </c>
      <c r="AA26" t="s">
        <v>61</v>
      </c>
      <c r="AJ26">
        <v>4</v>
      </c>
      <c r="AK26" t="b">
        <v>1</v>
      </c>
      <c r="AL26" t="s">
        <v>49</v>
      </c>
    </row>
    <row r="27" spans="1:38" x14ac:dyDescent="0.3">
      <c r="A27" s="18" t="str">
        <f t="shared" si="0"/>
        <v>Hernandez,Paola</v>
      </c>
      <c r="C27" s="24" t="str">
        <f>E27&amp;COUNTIF($E$9:$E27,E27)</f>
        <v>H00771</v>
      </c>
      <c r="D27" t="s">
        <v>321</v>
      </c>
      <c r="E27" t="s">
        <v>322</v>
      </c>
      <c r="F27">
        <v>2</v>
      </c>
      <c r="G27" t="s">
        <v>323</v>
      </c>
      <c r="I27" t="s">
        <v>324</v>
      </c>
      <c r="K27" s="15">
        <v>30215</v>
      </c>
      <c r="L27" t="s">
        <v>325</v>
      </c>
      <c r="M27" t="s">
        <v>326</v>
      </c>
      <c r="N27" t="s">
        <v>44</v>
      </c>
      <c r="O27" t="s">
        <v>45</v>
      </c>
      <c r="P27">
        <v>12550</v>
      </c>
      <c r="Q27" t="s">
        <v>46</v>
      </c>
      <c r="V27" t="s">
        <v>327</v>
      </c>
      <c r="Y27" t="s">
        <v>59</v>
      </c>
      <c r="Z27" t="s">
        <v>60</v>
      </c>
      <c r="AA27" t="s">
        <v>61</v>
      </c>
      <c r="AJ27">
        <v>3</v>
      </c>
      <c r="AK27" t="b">
        <v>1</v>
      </c>
      <c r="AL27" t="s">
        <v>49</v>
      </c>
    </row>
    <row r="28" spans="1:38" x14ac:dyDescent="0.3">
      <c r="A28" s="18" t="str">
        <f t="shared" si="0"/>
        <v>Hinostroza,Adelaida</v>
      </c>
      <c r="C28" s="24" t="str">
        <f>E28&amp;COUNTIF($E$9:$E28,E28)</f>
        <v>H00711</v>
      </c>
      <c r="D28" t="s">
        <v>300</v>
      </c>
      <c r="E28" t="s">
        <v>301</v>
      </c>
      <c r="F28">
        <v>3</v>
      </c>
      <c r="G28" t="s">
        <v>302</v>
      </c>
      <c r="I28" t="s">
        <v>303</v>
      </c>
      <c r="K28" s="15">
        <v>25733</v>
      </c>
      <c r="L28" t="s">
        <v>304</v>
      </c>
      <c r="M28" t="s">
        <v>305</v>
      </c>
      <c r="N28" t="s">
        <v>44</v>
      </c>
      <c r="O28" t="s">
        <v>45</v>
      </c>
      <c r="P28">
        <v>12550</v>
      </c>
      <c r="Q28" t="s">
        <v>46</v>
      </c>
      <c r="R28" t="s">
        <v>305</v>
      </c>
      <c r="S28" t="s">
        <v>44</v>
      </c>
      <c r="T28" t="s">
        <v>45</v>
      </c>
      <c r="U28">
        <v>12550</v>
      </c>
      <c r="V28" t="s">
        <v>306</v>
      </c>
      <c r="Y28" t="s">
        <v>59</v>
      </c>
      <c r="Z28" t="s">
        <v>75</v>
      </c>
      <c r="AA28" t="s">
        <v>61</v>
      </c>
      <c r="AJ28">
        <v>4</v>
      </c>
      <c r="AK28" t="b">
        <v>1</v>
      </c>
      <c r="AL28" t="s">
        <v>49</v>
      </c>
    </row>
    <row r="29" spans="1:38" x14ac:dyDescent="0.3">
      <c r="A29" s="18" t="str">
        <f t="shared" si="0"/>
        <v>Leal,Maria</v>
      </c>
      <c r="C29" s="24" t="str">
        <f>E29&amp;COUNTIF($E5:$E$17,E29)</f>
        <v>H00220</v>
      </c>
      <c r="D29" t="s">
        <v>158</v>
      </c>
      <c r="E29" t="s">
        <v>159</v>
      </c>
      <c r="F29">
        <v>3</v>
      </c>
      <c r="G29" t="s">
        <v>52</v>
      </c>
      <c r="I29" t="s">
        <v>160</v>
      </c>
      <c r="K29" s="15">
        <v>20494</v>
      </c>
      <c r="L29" t="s">
        <v>101</v>
      </c>
      <c r="M29" t="s">
        <v>161</v>
      </c>
      <c r="N29" t="s">
        <v>162</v>
      </c>
      <c r="O29" t="s">
        <v>45</v>
      </c>
      <c r="P29">
        <v>10032</v>
      </c>
      <c r="Q29" t="s">
        <v>162</v>
      </c>
      <c r="V29" t="s">
        <v>163</v>
      </c>
      <c r="Y29" t="s">
        <v>59</v>
      </c>
      <c r="Z29" t="s">
        <v>60</v>
      </c>
      <c r="AA29" t="s">
        <v>61</v>
      </c>
      <c r="AJ29">
        <v>4</v>
      </c>
      <c r="AK29" t="b">
        <v>1</v>
      </c>
      <c r="AL29" t="s">
        <v>49</v>
      </c>
    </row>
    <row r="30" spans="1:38" x14ac:dyDescent="0.3">
      <c r="A30" s="18" t="str">
        <f t="shared" si="0"/>
        <v>Lerebours,Daphnee</v>
      </c>
      <c r="C30" s="24" t="str">
        <f>E30&amp;COUNTIF($E$9:$E30,E30)</f>
        <v>H01411</v>
      </c>
      <c r="D30" t="s">
        <v>589</v>
      </c>
      <c r="E30" t="s">
        <v>590</v>
      </c>
      <c r="F30">
        <v>2</v>
      </c>
      <c r="G30" t="s">
        <v>591</v>
      </c>
      <c r="I30" t="s">
        <v>592</v>
      </c>
      <c r="K30" s="15">
        <v>30655</v>
      </c>
      <c r="L30" t="s">
        <v>574</v>
      </c>
      <c r="M30" t="s">
        <v>593</v>
      </c>
      <c r="N30" t="s">
        <v>44</v>
      </c>
      <c r="O30" t="s">
        <v>45</v>
      </c>
      <c r="P30">
        <v>12550</v>
      </c>
      <c r="Q30" t="s">
        <v>46</v>
      </c>
      <c r="R30" t="s">
        <v>593</v>
      </c>
      <c r="S30" t="s">
        <v>44</v>
      </c>
      <c r="T30" t="s">
        <v>45</v>
      </c>
      <c r="U30">
        <v>12550</v>
      </c>
      <c r="V30" t="s">
        <v>594</v>
      </c>
      <c r="W30" s="15">
        <v>43311</v>
      </c>
      <c r="X30" s="31" t="s">
        <v>2</v>
      </c>
      <c r="Y30" t="s">
        <v>59</v>
      </c>
      <c r="Z30" t="s">
        <v>75</v>
      </c>
      <c r="AA30" t="s">
        <v>595</v>
      </c>
      <c r="AJ30">
        <v>3</v>
      </c>
      <c r="AK30" t="b">
        <v>1</v>
      </c>
      <c r="AL30" t="s">
        <v>49</v>
      </c>
    </row>
    <row r="31" spans="1:38" x14ac:dyDescent="0.3">
      <c r="A31" s="18" t="str">
        <f t="shared" si="0"/>
        <v>Maria,Lozano</v>
      </c>
      <c r="C31" s="24" t="str">
        <f>E31&amp;COUNTIF($E$9:$E31,E31)</f>
        <v>H01251</v>
      </c>
      <c r="D31" t="s">
        <v>539</v>
      </c>
      <c r="E31" t="s">
        <v>540</v>
      </c>
      <c r="F31">
        <v>3</v>
      </c>
      <c r="G31" t="s">
        <v>523</v>
      </c>
      <c r="H31" t="s">
        <v>541</v>
      </c>
      <c r="I31" t="s">
        <v>52</v>
      </c>
      <c r="K31" s="15">
        <v>32072</v>
      </c>
      <c r="L31" t="s">
        <v>80</v>
      </c>
      <c r="M31" t="s">
        <v>542</v>
      </c>
      <c r="N31" t="s">
        <v>57</v>
      </c>
      <c r="O31" t="s">
        <v>45</v>
      </c>
      <c r="P31">
        <v>12553</v>
      </c>
      <c r="Q31" t="s">
        <v>46</v>
      </c>
      <c r="R31" t="s">
        <v>542</v>
      </c>
      <c r="S31" t="s">
        <v>57</v>
      </c>
      <c r="T31" t="s">
        <v>45</v>
      </c>
      <c r="U31">
        <v>12553</v>
      </c>
      <c r="V31" t="s">
        <v>543</v>
      </c>
      <c r="W31" s="15">
        <v>43697</v>
      </c>
      <c r="X31" s="31" t="s">
        <v>2</v>
      </c>
      <c r="Y31" t="s">
        <v>59</v>
      </c>
      <c r="Z31" t="s">
        <v>75</v>
      </c>
      <c r="AA31" t="s">
        <v>61</v>
      </c>
      <c r="AJ31">
        <v>4</v>
      </c>
      <c r="AK31" t="b">
        <v>1</v>
      </c>
      <c r="AL31" t="s">
        <v>49</v>
      </c>
    </row>
    <row r="32" spans="1:38" x14ac:dyDescent="0.3">
      <c r="A32" s="18" t="str">
        <f t="shared" si="0"/>
        <v>Martinez,Dionary</v>
      </c>
      <c r="C32" s="24" t="str">
        <f>E32&amp;COUNTIF($E$9:$E32,E32)</f>
        <v>H00911</v>
      </c>
      <c r="D32" t="s">
        <v>373</v>
      </c>
      <c r="E32" t="s">
        <v>374</v>
      </c>
      <c r="F32">
        <v>2</v>
      </c>
      <c r="G32" t="s">
        <v>375</v>
      </c>
      <c r="I32" t="s">
        <v>228</v>
      </c>
      <c r="K32" s="15">
        <v>33761</v>
      </c>
      <c r="L32" t="s">
        <v>376</v>
      </c>
      <c r="M32" t="s">
        <v>377</v>
      </c>
      <c r="N32" t="s">
        <v>378</v>
      </c>
      <c r="O32" t="s">
        <v>45</v>
      </c>
      <c r="P32">
        <v>10940</v>
      </c>
      <c r="Q32" t="s">
        <v>46</v>
      </c>
      <c r="R32" t="s">
        <v>377</v>
      </c>
      <c r="S32" t="s">
        <v>378</v>
      </c>
      <c r="T32" t="s">
        <v>45</v>
      </c>
      <c r="U32">
        <v>10940</v>
      </c>
      <c r="V32" t="s">
        <v>379</v>
      </c>
      <c r="Y32" t="s">
        <v>59</v>
      </c>
      <c r="Z32" t="s">
        <v>75</v>
      </c>
      <c r="AA32" t="s">
        <v>61</v>
      </c>
      <c r="AJ32">
        <v>3</v>
      </c>
      <c r="AK32" t="b">
        <v>1</v>
      </c>
      <c r="AL32" t="s">
        <v>49</v>
      </c>
    </row>
    <row r="33" spans="1:38" x14ac:dyDescent="0.3">
      <c r="A33" s="18" t="str">
        <f t="shared" si="0"/>
        <v>Martinez,Lourdes</v>
      </c>
      <c r="C33" s="24" t="str">
        <f>E33&amp;COUNTIF($E$9:$E33,E33)</f>
        <v>H01481</v>
      </c>
      <c r="D33" t="s">
        <v>615</v>
      </c>
      <c r="E33" t="s">
        <v>616</v>
      </c>
      <c r="F33">
        <v>2</v>
      </c>
      <c r="G33" t="s">
        <v>617</v>
      </c>
      <c r="I33" t="s">
        <v>228</v>
      </c>
      <c r="K33" s="15">
        <v>28491</v>
      </c>
      <c r="L33" t="s">
        <v>317</v>
      </c>
      <c r="M33" t="s">
        <v>618</v>
      </c>
      <c r="N33" t="s">
        <v>44</v>
      </c>
      <c r="O33" t="s">
        <v>45</v>
      </c>
      <c r="P33">
        <v>12550</v>
      </c>
      <c r="Q33" t="s">
        <v>46</v>
      </c>
      <c r="R33" t="s">
        <v>618</v>
      </c>
      <c r="S33" t="s">
        <v>44</v>
      </c>
      <c r="T33" t="s">
        <v>45</v>
      </c>
      <c r="U33">
        <v>12550</v>
      </c>
      <c r="V33" t="s">
        <v>619</v>
      </c>
      <c r="W33" s="15">
        <v>43529</v>
      </c>
      <c r="X33" s="31" t="s">
        <v>620</v>
      </c>
      <c r="Y33" t="s">
        <v>59</v>
      </c>
      <c r="Z33" t="s">
        <v>75</v>
      </c>
      <c r="AA33" t="s">
        <v>61</v>
      </c>
      <c r="AJ33">
        <v>3</v>
      </c>
      <c r="AK33" t="b">
        <v>1</v>
      </c>
      <c r="AL33" t="s">
        <v>49</v>
      </c>
    </row>
    <row r="34" spans="1:38" x14ac:dyDescent="0.3">
      <c r="A34" s="18" t="str">
        <f t="shared" si="0"/>
        <v>Martinez,Zoraida</v>
      </c>
      <c r="C34" s="24" t="str">
        <f>E34&amp;COUNTIF($E$9:$E34,E34)</f>
        <v>H01111</v>
      </c>
      <c r="D34" t="s">
        <v>497</v>
      </c>
      <c r="E34" t="s">
        <v>498</v>
      </c>
      <c r="F34">
        <v>2</v>
      </c>
      <c r="G34" t="s">
        <v>499</v>
      </c>
      <c r="I34" t="s">
        <v>228</v>
      </c>
      <c r="K34" s="15">
        <v>28969</v>
      </c>
      <c r="L34" t="s">
        <v>253</v>
      </c>
      <c r="M34" t="s">
        <v>500</v>
      </c>
      <c r="N34" t="s">
        <v>44</v>
      </c>
      <c r="O34" t="s">
        <v>45</v>
      </c>
      <c r="P34">
        <v>12550</v>
      </c>
      <c r="Q34" t="s">
        <v>46</v>
      </c>
      <c r="R34" t="s">
        <v>500</v>
      </c>
      <c r="S34" t="s">
        <v>44</v>
      </c>
      <c r="T34" t="s">
        <v>45</v>
      </c>
      <c r="U34">
        <v>12550</v>
      </c>
      <c r="V34" t="s">
        <v>494</v>
      </c>
      <c r="W34" s="15">
        <v>43282</v>
      </c>
      <c r="Y34" t="s">
        <v>59</v>
      </c>
      <c r="Z34" t="s">
        <v>60</v>
      </c>
      <c r="AJ34">
        <v>5</v>
      </c>
      <c r="AK34" t="b">
        <v>1</v>
      </c>
      <c r="AL34" t="s">
        <v>49</v>
      </c>
    </row>
    <row r="35" spans="1:38" x14ac:dyDescent="0.3">
      <c r="A35" s="18" t="str">
        <f t="shared" si="0"/>
        <v>Medina,Tania</v>
      </c>
      <c r="C35" s="24" t="str">
        <f>E35&amp;COUNTIF($E146:$E$153,E35)</f>
        <v>H00190</v>
      </c>
      <c r="D35" t="s">
        <v>137</v>
      </c>
      <c r="E35" t="s">
        <v>138</v>
      </c>
      <c r="F35">
        <v>4</v>
      </c>
      <c r="G35" t="s">
        <v>139</v>
      </c>
      <c r="I35" t="s">
        <v>140</v>
      </c>
      <c r="K35" s="15">
        <v>28032</v>
      </c>
      <c r="L35" t="s">
        <v>141</v>
      </c>
      <c r="M35" t="s">
        <v>142</v>
      </c>
      <c r="N35" t="s">
        <v>57</v>
      </c>
      <c r="O35" t="s">
        <v>116</v>
      </c>
      <c r="P35">
        <v>12553</v>
      </c>
      <c r="Q35" t="s">
        <v>46</v>
      </c>
      <c r="R35" t="s">
        <v>142</v>
      </c>
      <c r="S35" t="s">
        <v>57</v>
      </c>
      <c r="T35" t="s">
        <v>116</v>
      </c>
      <c r="U35">
        <v>12553</v>
      </c>
      <c r="V35" t="s">
        <v>143</v>
      </c>
      <c r="Y35" t="s">
        <v>59</v>
      </c>
      <c r="Z35" t="s">
        <v>75</v>
      </c>
      <c r="AA35" t="s">
        <v>61</v>
      </c>
      <c r="AJ35">
        <v>5</v>
      </c>
      <c r="AK35" t="b">
        <v>1</v>
      </c>
      <c r="AL35" t="s">
        <v>49</v>
      </c>
    </row>
    <row r="36" spans="1:38" x14ac:dyDescent="0.3">
      <c r="A36" s="18" t="str">
        <f t="shared" si="0"/>
        <v>Melvin,John</v>
      </c>
      <c r="C36" s="24" t="str">
        <f>E36&amp;COUNTIF($E$9:$E36,E36)</f>
        <v>H01041</v>
      </c>
      <c r="D36" t="s">
        <v>476</v>
      </c>
      <c r="E36" t="s">
        <v>477</v>
      </c>
      <c r="F36">
        <v>4</v>
      </c>
      <c r="G36" t="s">
        <v>245</v>
      </c>
      <c r="I36" t="s">
        <v>478</v>
      </c>
      <c r="K36" s="15">
        <v>33085</v>
      </c>
      <c r="L36" t="s">
        <v>72</v>
      </c>
      <c r="M36" t="s">
        <v>479</v>
      </c>
      <c r="N36" t="s">
        <v>44</v>
      </c>
      <c r="O36" t="s">
        <v>45</v>
      </c>
      <c r="P36">
        <v>12550</v>
      </c>
      <c r="Q36" t="s">
        <v>46</v>
      </c>
      <c r="R36" t="s">
        <v>479</v>
      </c>
      <c r="S36" t="s">
        <v>44</v>
      </c>
      <c r="T36" t="s">
        <v>45</v>
      </c>
      <c r="U36">
        <v>12550</v>
      </c>
      <c r="V36" t="s">
        <v>480</v>
      </c>
      <c r="Y36" t="s">
        <v>103</v>
      </c>
      <c r="Z36" t="s">
        <v>75</v>
      </c>
      <c r="AA36" t="s">
        <v>61</v>
      </c>
      <c r="AE36" t="s">
        <v>48</v>
      </c>
      <c r="AJ36">
        <v>5</v>
      </c>
      <c r="AK36" t="b">
        <v>1</v>
      </c>
      <c r="AL36" t="s">
        <v>49</v>
      </c>
    </row>
    <row r="37" spans="1:38" x14ac:dyDescent="0.3">
      <c r="A37" s="18" t="str">
        <f t="shared" si="0"/>
        <v>Nieves,Maria</v>
      </c>
      <c r="C37" s="24" t="str">
        <f>E37&amp;COUNTIF($E149:$E$152,E37)</f>
        <v>H00110</v>
      </c>
      <c r="D37" t="s">
        <v>83</v>
      </c>
      <c r="E37" t="s">
        <v>84</v>
      </c>
      <c r="F37">
        <v>0</v>
      </c>
      <c r="G37" t="s">
        <v>52</v>
      </c>
      <c r="I37" t="s">
        <v>85</v>
      </c>
      <c r="K37" s="15">
        <v>22282</v>
      </c>
      <c r="L37" t="s">
        <v>86</v>
      </c>
      <c r="M37" t="s">
        <v>87</v>
      </c>
      <c r="N37" t="s">
        <v>44</v>
      </c>
      <c r="O37" t="s">
        <v>45</v>
      </c>
      <c r="P37">
        <v>12550</v>
      </c>
      <c r="Q37" t="s">
        <v>88</v>
      </c>
      <c r="R37" t="s">
        <v>87</v>
      </c>
      <c r="S37" t="s">
        <v>44</v>
      </c>
      <c r="T37" t="s">
        <v>45</v>
      </c>
      <c r="U37">
        <v>12550</v>
      </c>
      <c r="V37" t="s">
        <v>89</v>
      </c>
      <c r="Y37" t="s">
        <v>59</v>
      </c>
      <c r="Z37" t="s">
        <v>75</v>
      </c>
      <c r="AA37" t="s">
        <v>61</v>
      </c>
      <c r="AI37" t="s">
        <v>48</v>
      </c>
      <c r="AJ37">
        <v>1</v>
      </c>
      <c r="AK37" t="b">
        <v>1</v>
      </c>
      <c r="AL37" t="s">
        <v>49</v>
      </c>
    </row>
    <row r="38" spans="1:38" x14ac:dyDescent="0.3">
      <c r="A38" s="18" t="str">
        <f t="shared" si="0"/>
        <v>Ortega,Alber</v>
      </c>
      <c r="C38" s="24" t="str">
        <f>E38&amp;COUNTIF($E148:$E$154,E38)</f>
        <v>H00210</v>
      </c>
      <c r="D38" t="s">
        <v>151</v>
      </c>
      <c r="E38" t="s">
        <v>152</v>
      </c>
      <c r="F38">
        <v>2</v>
      </c>
      <c r="G38" t="s">
        <v>153</v>
      </c>
      <c r="I38" t="s">
        <v>154</v>
      </c>
      <c r="K38" s="15">
        <v>26615</v>
      </c>
      <c r="L38" t="s">
        <v>155</v>
      </c>
      <c r="M38" t="s">
        <v>156</v>
      </c>
      <c r="N38" t="s">
        <v>44</v>
      </c>
      <c r="O38" t="s">
        <v>45</v>
      </c>
      <c r="P38">
        <v>12550</v>
      </c>
      <c r="Q38" t="s">
        <v>46</v>
      </c>
      <c r="R38" t="s">
        <v>156</v>
      </c>
      <c r="S38" t="s">
        <v>44</v>
      </c>
      <c r="T38" t="s">
        <v>45</v>
      </c>
      <c r="U38">
        <v>12550</v>
      </c>
      <c r="V38" t="s">
        <v>157</v>
      </c>
      <c r="Y38" t="s">
        <v>103</v>
      </c>
      <c r="Z38" t="s">
        <v>75</v>
      </c>
      <c r="AA38" t="s">
        <v>61</v>
      </c>
      <c r="AI38" t="s">
        <v>48</v>
      </c>
      <c r="AJ38">
        <v>3</v>
      </c>
      <c r="AK38" t="b">
        <v>1</v>
      </c>
      <c r="AL38" t="s">
        <v>49</v>
      </c>
    </row>
    <row r="39" spans="1:38" x14ac:dyDescent="0.3">
      <c r="A39" s="18" t="str">
        <f t="shared" si="0"/>
        <v>Polycarpe,Marie</v>
      </c>
      <c r="C39" s="24" t="str">
        <f>E39&amp;COUNTIF($E$9:$E39,E39)</f>
        <v>H01441</v>
      </c>
      <c r="D39" t="s">
        <v>602</v>
      </c>
      <c r="E39" t="s">
        <v>603</v>
      </c>
      <c r="F39">
        <v>3</v>
      </c>
      <c r="G39" t="s">
        <v>604</v>
      </c>
      <c r="I39" t="s">
        <v>605</v>
      </c>
      <c r="K39" s="15">
        <v>25428</v>
      </c>
      <c r="L39" t="s">
        <v>606</v>
      </c>
      <c r="M39" t="s">
        <v>593</v>
      </c>
      <c r="N39" t="s">
        <v>44</v>
      </c>
      <c r="O39" t="s">
        <v>45</v>
      </c>
      <c r="P39">
        <v>12550</v>
      </c>
      <c r="Q39" t="s">
        <v>46</v>
      </c>
      <c r="R39" t="s">
        <v>593</v>
      </c>
      <c r="S39" t="s">
        <v>44</v>
      </c>
      <c r="T39" t="s">
        <v>45</v>
      </c>
      <c r="U39">
        <v>12550</v>
      </c>
      <c r="V39" t="s">
        <v>607</v>
      </c>
      <c r="W39" s="15">
        <v>43311</v>
      </c>
      <c r="X39" s="31" t="s">
        <v>2</v>
      </c>
      <c r="Y39" t="s">
        <v>59</v>
      </c>
      <c r="Z39" t="s">
        <v>60</v>
      </c>
      <c r="AA39" t="s">
        <v>61</v>
      </c>
      <c r="AI39" t="s">
        <v>48</v>
      </c>
      <c r="AJ39">
        <v>4</v>
      </c>
      <c r="AK39" t="b">
        <v>1</v>
      </c>
      <c r="AL39" t="s">
        <v>49</v>
      </c>
    </row>
    <row r="40" spans="1:38" x14ac:dyDescent="0.3">
      <c r="A40" s="18" t="str">
        <f t="shared" si="0"/>
        <v>Potts,Kristina</v>
      </c>
      <c r="C40" s="24" t="str">
        <f>E40&amp;COUNTIF($E$9:$E40,E40)</f>
        <v>H01001</v>
      </c>
      <c r="D40" t="s">
        <v>452</v>
      </c>
      <c r="E40" t="s">
        <v>453</v>
      </c>
      <c r="F40">
        <v>0</v>
      </c>
      <c r="G40" t="s">
        <v>454</v>
      </c>
      <c r="I40" t="s">
        <v>455</v>
      </c>
      <c r="K40" s="15">
        <v>33598</v>
      </c>
      <c r="L40" t="s">
        <v>456</v>
      </c>
      <c r="M40" t="s">
        <v>457</v>
      </c>
      <c r="N40" t="s">
        <v>458</v>
      </c>
      <c r="O40" t="s">
        <v>45</v>
      </c>
      <c r="P40">
        <v>10567</v>
      </c>
      <c r="Q40" t="s">
        <v>459</v>
      </c>
      <c r="R40" t="s">
        <v>457</v>
      </c>
      <c r="S40" t="s">
        <v>458</v>
      </c>
      <c r="T40" t="s">
        <v>45</v>
      </c>
      <c r="U40">
        <v>10567</v>
      </c>
      <c r="V40" t="s">
        <v>460</v>
      </c>
      <c r="Y40" t="s">
        <v>59</v>
      </c>
      <c r="Z40" t="s">
        <v>75</v>
      </c>
      <c r="AA40" t="s">
        <v>61</v>
      </c>
      <c r="AJ40">
        <v>1</v>
      </c>
      <c r="AK40" t="b">
        <v>1</v>
      </c>
      <c r="AL40" t="s">
        <v>49</v>
      </c>
    </row>
    <row r="41" spans="1:38" x14ac:dyDescent="0.3">
      <c r="A41" s="18" t="str">
        <f t="shared" si="0"/>
        <v>Retherford,Esther</v>
      </c>
      <c r="C41" s="24" t="str">
        <f>E41&amp;COUNTIF($E145:$E$160,E41)</f>
        <v>H00030</v>
      </c>
      <c r="D41" t="s">
        <v>62</v>
      </c>
      <c r="E41" t="s">
        <v>63</v>
      </c>
      <c r="F41">
        <v>1</v>
      </c>
      <c r="G41" t="s">
        <v>64</v>
      </c>
      <c r="I41" t="s">
        <v>41</v>
      </c>
      <c r="K41" s="15">
        <v>22768</v>
      </c>
      <c r="L41" t="s">
        <v>65</v>
      </c>
      <c r="M41" t="s">
        <v>66</v>
      </c>
      <c r="N41" t="s">
        <v>44</v>
      </c>
      <c r="O41" t="s">
        <v>45</v>
      </c>
      <c r="P41">
        <v>12550</v>
      </c>
      <c r="Q41" t="s">
        <v>46</v>
      </c>
      <c r="R41" t="s">
        <v>66</v>
      </c>
      <c r="S41" t="s">
        <v>44</v>
      </c>
      <c r="T41" t="s">
        <v>45</v>
      </c>
      <c r="U41">
        <v>12550</v>
      </c>
      <c r="V41" t="s">
        <v>47</v>
      </c>
      <c r="Y41" t="s">
        <v>59</v>
      </c>
      <c r="Z41" t="s">
        <v>67</v>
      </c>
      <c r="AA41" t="s">
        <v>61</v>
      </c>
      <c r="AJ41">
        <v>2</v>
      </c>
      <c r="AK41" t="b">
        <v>1</v>
      </c>
      <c r="AL41" t="s">
        <v>49</v>
      </c>
    </row>
    <row r="42" spans="1:38" x14ac:dyDescent="0.3">
      <c r="A42" s="18" t="str">
        <f t="shared" si="0"/>
        <v>Retherford,William</v>
      </c>
      <c r="C42" s="24" t="str">
        <f>E42&amp;COUNTIF($E144:$E$162,E42)</f>
        <v>H00010</v>
      </c>
      <c r="D42" t="s">
        <v>38</v>
      </c>
      <c r="E42" t="s">
        <v>39</v>
      </c>
      <c r="F42">
        <v>0</v>
      </c>
      <c r="G42" t="s">
        <v>40</v>
      </c>
      <c r="I42" t="s">
        <v>41</v>
      </c>
      <c r="K42" s="15">
        <v>29278</v>
      </c>
      <c r="L42" t="s">
        <v>253</v>
      </c>
      <c r="M42" t="s">
        <v>43</v>
      </c>
      <c r="N42" t="s">
        <v>44</v>
      </c>
      <c r="O42" t="s">
        <v>45</v>
      </c>
      <c r="P42">
        <v>12550</v>
      </c>
      <c r="Q42" t="s">
        <v>46</v>
      </c>
      <c r="R42" t="s">
        <v>43</v>
      </c>
      <c r="S42" t="s">
        <v>44</v>
      </c>
      <c r="T42" t="s">
        <v>45</v>
      </c>
      <c r="U42">
        <v>12550</v>
      </c>
      <c r="V42" t="s">
        <v>47</v>
      </c>
      <c r="AI42" t="s">
        <v>48</v>
      </c>
      <c r="AJ42">
        <v>1</v>
      </c>
      <c r="AK42" t="b">
        <v>1</v>
      </c>
      <c r="AL42" t="s">
        <v>49</v>
      </c>
    </row>
    <row r="43" spans="1:38" x14ac:dyDescent="0.3">
      <c r="A43" s="18" t="str">
        <f t="shared" si="0"/>
        <v>Rodriguez,Nora</v>
      </c>
      <c r="C43" s="24" t="str">
        <f>E43&amp;COUNTIF($E$9:$E43,E43)</f>
        <v>H00671</v>
      </c>
      <c r="D43" t="s">
        <v>287</v>
      </c>
      <c r="E43" t="s">
        <v>288</v>
      </c>
      <c r="F43">
        <v>3</v>
      </c>
      <c r="G43" t="s">
        <v>289</v>
      </c>
      <c r="I43" t="s">
        <v>216</v>
      </c>
      <c r="K43" s="15">
        <v>23605</v>
      </c>
      <c r="L43" t="s">
        <v>290</v>
      </c>
      <c r="M43" t="s">
        <v>291</v>
      </c>
      <c r="N43" t="s">
        <v>44</v>
      </c>
      <c r="O43" t="s">
        <v>45</v>
      </c>
      <c r="P43">
        <v>12550</v>
      </c>
      <c r="Q43" t="s">
        <v>46</v>
      </c>
      <c r="R43" t="s">
        <v>291</v>
      </c>
      <c r="S43" t="s">
        <v>44</v>
      </c>
      <c r="T43" t="s">
        <v>45</v>
      </c>
      <c r="U43">
        <v>12550</v>
      </c>
      <c r="V43" t="s">
        <v>292</v>
      </c>
      <c r="Y43" t="s">
        <v>59</v>
      </c>
      <c r="Z43" t="s">
        <v>75</v>
      </c>
      <c r="AA43" t="s">
        <v>61</v>
      </c>
      <c r="AJ43">
        <v>4</v>
      </c>
      <c r="AK43" t="b">
        <v>1</v>
      </c>
      <c r="AL43" t="s">
        <v>49</v>
      </c>
    </row>
    <row r="44" spans="1:38" x14ac:dyDescent="0.3">
      <c r="A44" s="18" t="str">
        <f t="shared" si="0"/>
        <v>Soriano,Angelica</v>
      </c>
      <c r="C44" s="24" t="str">
        <f>E44&amp;COUNTIF($E$9:$E44,E44)</f>
        <v>H00801</v>
      </c>
      <c r="D44" t="s">
        <v>333</v>
      </c>
      <c r="E44" t="s">
        <v>334</v>
      </c>
      <c r="F44">
        <v>5</v>
      </c>
      <c r="G44" t="s">
        <v>335</v>
      </c>
      <c r="I44" t="s">
        <v>336</v>
      </c>
      <c r="K44" s="15">
        <v>30926</v>
      </c>
      <c r="L44" t="s">
        <v>127</v>
      </c>
      <c r="M44" t="s">
        <v>337</v>
      </c>
      <c r="N44" t="s">
        <v>44</v>
      </c>
      <c r="O44" t="s">
        <v>45</v>
      </c>
      <c r="P44">
        <v>12550</v>
      </c>
      <c r="Q44" t="s">
        <v>46</v>
      </c>
      <c r="V44" t="s">
        <v>338</v>
      </c>
      <c r="Y44" t="s">
        <v>59</v>
      </c>
      <c r="Z44" t="s">
        <v>60</v>
      </c>
      <c r="AA44" t="s">
        <v>61</v>
      </c>
      <c r="AJ44">
        <v>6</v>
      </c>
      <c r="AK44" t="b">
        <v>1</v>
      </c>
      <c r="AL44" t="s">
        <v>49</v>
      </c>
    </row>
    <row r="45" spans="1:38" x14ac:dyDescent="0.3">
      <c r="A45" s="18" t="str">
        <f t="shared" si="0"/>
        <v>Sosa-Bello,Liliana</v>
      </c>
      <c r="C45" s="24" t="str">
        <f>E45&amp;COUNTIF($E$9:$E45,E45)</f>
        <v>H00601</v>
      </c>
      <c r="D45" t="s">
        <v>260</v>
      </c>
      <c r="E45" t="s">
        <v>261</v>
      </c>
      <c r="F45">
        <v>3</v>
      </c>
      <c r="G45" t="s">
        <v>262</v>
      </c>
      <c r="I45" t="s">
        <v>263</v>
      </c>
      <c r="K45" s="15">
        <v>33166</v>
      </c>
      <c r="L45" t="s">
        <v>72</v>
      </c>
      <c r="M45" t="s">
        <v>264</v>
      </c>
      <c r="N45" t="s">
        <v>44</v>
      </c>
      <c r="O45" t="s">
        <v>45</v>
      </c>
      <c r="P45">
        <v>12550</v>
      </c>
      <c r="Q45" t="s">
        <v>46</v>
      </c>
      <c r="R45" t="s">
        <v>264</v>
      </c>
      <c r="S45" t="s">
        <v>44</v>
      </c>
      <c r="T45" t="s">
        <v>45</v>
      </c>
      <c r="U45">
        <v>12550</v>
      </c>
      <c r="V45" t="s">
        <v>265</v>
      </c>
      <c r="Y45" t="s">
        <v>59</v>
      </c>
      <c r="Z45" t="s">
        <v>75</v>
      </c>
      <c r="AA45" t="s">
        <v>61</v>
      </c>
      <c r="AH45" t="s">
        <v>48</v>
      </c>
      <c r="AJ45">
        <v>4</v>
      </c>
      <c r="AK45" t="b">
        <v>1</v>
      </c>
      <c r="AL45" t="s">
        <v>49</v>
      </c>
    </row>
    <row r="46" spans="1:38" x14ac:dyDescent="0.3">
      <c r="A46" s="18" t="str">
        <f t="shared" si="0"/>
        <v>Valiente-Jaurez,Rosa</v>
      </c>
      <c r="C46" s="24" t="str">
        <f>E46&amp;COUNTIF($E140:$E$170,E46)</f>
        <v>H00040</v>
      </c>
      <c r="D46" t="s">
        <v>68</v>
      </c>
      <c r="E46" t="s">
        <v>69</v>
      </c>
      <c r="F46">
        <v>4</v>
      </c>
      <c r="G46" t="s">
        <v>70</v>
      </c>
      <c r="I46" t="s">
        <v>71</v>
      </c>
      <c r="K46" s="15">
        <v>32941</v>
      </c>
      <c r="L46" t="s">
        <v>72</v>
      </c>
      <c r="M46" t="s">
        <v>73</v>
      </c>
      <c r="N46" t="s">
        <v>44</v>
      </c>
      <c r="O46" t="s">
        <v>45</v>
      </c>
      <c r="P46">
        <v>12550</v>
      </c>
      <c r="Q46" t="s">
        <v>46</v>
      </c>
      <c r="R46" t="s">
        <v>73</v>
      </c>
      <c r="S46" t="s">
        <v>44</v>
      </c>
      <c r="T46" t="s">
        <v>45</v>
      </c>
      <c r="U46">
        <v>12550</v>
      </c>
      <c r="V46" t="s">
        <v>74</v>
      </c>
      <c r="Y46" t="s">
        <v>59</v>
      </c>
      <c r="Z46" t="s">
        <v>75</v>
      </c>
      <c r="AA46" t="s">
        <v>61</v>
      </c>
      <c r="AJ46">
        <v>5</v>
      </c>
      <c r="AK46" t="b">
        <v>1</v>
      </c>
      <c r="AL46" t="s">
        <v>49</v>
      </c>
    </row>
    <row r="47" spans="1:38" x14ac:dyDescent="0.3">
      <c r="A47" s="18" t="str">
        <f t="shared" si="0"/>
        <v>Vandana,Chand</v>
      </c>
      <c r="C47" s="24" t="str">
        <f>E47&amp;COUNTIF($E144:$E$167,E47)</f>
        <v>H00170</v>
      </c>
      <c r="D47" t="s">
        <v>123</v>
      </c>
      <c r="E47" t="s">
        <v>124</v>
      </c>
      <c r="F47">
        <v>2</v>
      </c>
      <c r="G47" t="s">
        <v>125</v>
      </c>
      <c r="I47" t="s">
        <v>126</v>
      </c>
      <c r="K47" s="15">
        <v>30774</v>
      </c>
      <c r="L47" t="s">
        <v>127</v>
      </c>
      <c r="M47" t="s">
        <v>128</v>
      </c>
      <c r="N47" t="s">
        <v>44</v>
      </c>
      <c r="O47" t="s">
        <v>45</v>
      </c>
      <c r="P47">
        <v>12550</v>
      </c>
      <c r="Q47" t="s">
        <v>46</v>
      </c>
      <c r="R47" t="s">
        <v>128</v>
      </c>
      <c r="S47" t="s">
        <v>44</v>
      </c>
      <c r="T47" t="s">
        <v>45</v>
      </c>
      <c r="U47">
        <v>12550</v>
      </c>
      <c r="V47" t="s">
        <v>129</v>
      </c>
      <c r="Y47" t="s">
        <v>59</v>
      </c>
      <c r="Z47" t="s">
        <v>60</v>
      </c>
      <c r="AJ47">
        <v>3</v>
      </c>
      <c r="AK47" t="b">
        <v>1</v>
      </c>
      <c r="AL47" t="s">
        <v>49</v>
      </c>
    </row>
    <row r="48" spans="1:38" x14ac:dyDescent="0.3">
      <c r="A48" s="18" t="str">
        <f t="shared" si="0"/>
        <v>Vasquez,Blanca</v>
      </c>
      <c r="C48" s="24" t="str">
        <f>E48&amp;COUNTIF($E$9:$E48,E48)</f>
        <v>H00571</v>
      </c>
      <c r="D48" t="s">
        <v>249</v>
      </c>
      <c r="E48" t="s">
        <v>250</v>
      </c>
      <c r="F48">
        <v>2</v>
      </c>
      <c r="G48" t="s">
        <v>251</v>
      </c>
      <c r="I48" t="s">
        <v>252</v>
      </c>
      <c r="K48" s="15">
        <v>29219</v>
      </c>
      <c r="L48" t="s">
        <v>253</v>
      </c>
      <c r="M48" t="s">
        <v>254</v>
      </c>
      <c r="N48" t="s">
        <v>44</v>
      </c>
      <c r="O48" t="s">
        <v>45</v>
      </c>
      <c r="P48">
        <v>12550</v>
      </c>
      <c r="Q48" t="s">
        <v>46</v>
      </c>
      <c r="R48" t="s">
        <v>254</v>
      </c>
      <c r="S48" t="s">
        <v>44</v>
      </c>
      <c r="T48" t="s">
        <v>45</v>
      </c>
      <c r="U48">
        <v>12550</v>
      </c>
      <c r="V48" t="s">
        <v>255</v>
      </c>
      <c r="Y48" t="s">
        <v>59</v>
      </c>
      <c r="Z48" t="s">
        <v>60</v>
      </c>
      <c r="AA48" t="s">
        <v>61</v>
      </c>
      <c r="AJ48">
        <v>3</v>
      </c>
      <c r="AK48" t="b">
        <v>1</v>
      </c>
      <c r="AL48" t="s">
        <v>49</v>
      </c>
    </row>
    <row r="49" spans="1:38" x14ac:dyDescent="0.3">
      <c r="A49" s="18" t="str">
        <f t="shared" si="0"/>
        <v>Velcime,Myrlande</v>
      </c>
      <c r="C49" s="24" t="str">
        <f>E49&amp;COUNTIF($E142:$E$171,E49)</f>
        <v>H00150</v>
      </c>
      <c r="D49" t="s">
        <v>111</v>
      </c>
      <c r="E49" t="s">
        <v>112</v>
      </c>
      <c r="F49">
        <v>0</v>
      </c>
      <c r="G49" t="s">
        <v>113</v>
      </c>
      <c r="I49" t="s">
        <v>114</v>
      </c>
      <c r="K49" s="15">
        <v>25011</v>
      </c>
      <c r="L49" t="s">
        <v>115</v>
      </c>
      <c r="M49" t="s">
        <v>109</v>
      </c>
      <c r="N49" t="s">
        <v>44</v>
      </c>
      <c r="O49" t="s">
        <v>116</v>
      </c>
      <c r="P49">
        <v>12550</v>
      </c>
      <c r="Q49" t="s">
        <v>46</v>
      </c>
      <c r="R49" t="s">
        <v>109</v>
      </c>
      <c r="S49" t="s">
        <v>44</v>
      </c>
      <c r="T49" t="s">
        <v>116</v>
      </c>
      <c r="U49">
        <v>12550</v>
      </c>
      <c r="V49" t="s">
        <v>117</v>
      </c>
      <c r="Z49" t="s">
        <v>75</v>
      </c>
      <c r="AA49" t="s">
        <v>61</v>
      </c>
      <c r="AJ49">
        <v>1</v>
      </c>
      <c r="AK49" t="b">
        <v>1</v>
      </c>
      <c r="AL49" t="s">
        <v>49</v>
      </c>
    </row>
    <row r="50" spans="1:38" x14ac:dyDescent="0.3">
      <c r="A50" s="18" t="str">
        <f t="shared" si="0"/>
        <v>Velcime,Wesner</v>
      </c>
      <c r="C50" s="24" t="str">
        <f>E50&amp;COUNTIF($E143:$E$171,E50)</f>
        <v>H00160</v>
      </c>
      <c r="D50" t="s">
        <v>118</v>
      </c>
      <c r="E50" t="s">
        <v>119</v>
      </c>
      <c r="F50">
        <v>2</v>
      </c>
      <c r="G50" t="s">
        <v>120</v>
      </c>
      <c r="I50" t="s">
        <v>114</v>
      </c>
      <c r="K50" s="15">
        <v>22880</v>
      </c>
      <c r="L50" t="s">
        <v>65</v>
      </c>
      <c r="M50" t="s">
        <v>121</v>
      </c>
      <c r="N50" t="s">
        <v>44</v>
      </c>
      <c r="O50" t="s">
        <v>45</v>
      </c>
      <c r="P50">
        <v>12550</v>
      </c>
      <c r="Q50" t="s">
        <v>46</v>
      </c>
      <c r="R50" t="s">
        <v>121</v>
      </c>
      <c r="S50" t="s">
        <v>44</v>
      </c>
      <c r="T50" t="s">
        <v>45</v>
      </c>
      <c r="U50">
        <v>12550</v>
      </c>
      <c r="V50" t="s">
        <v>122</v>
      </c>
      <c r="Y50" t="s">
        <v>103</v>
      </c>
      <c r="Z50" t="s">
        <v>60</v>
      </c>
      <c r="AA50" t="s">
        <v>61</v>
      </c>
      <c r="AJ50">
        <v>3</v>
      </c>
      <c r="AK50" t="b">
        <v>1</v>
      </c>
      <c r="AL50" t="s">
        <v>49</v>
      </c>
    </row>
    <row r="51" spans="1:38" x14ac:dyDescent="0.3">
      <c r="A51" s="18" t="str">
        <f t="shared" si="0"/>
        <v>White,Lovely</v>
      </c>
      <c r="C51" s="24" t="str">
        <f>E51&amp;COUNTIF($E$9:$E51,E51)</f>
        <v>H00941</v>
      </c>
      <c r="D51" t="s">
        <v>384</v>
      </c>
      <c r="E51" t="s">
        <v>385</v>
      </c>
      <c r="F51">
        <v>2</v>
      </c>
      <c r="G51" t="s">
        <v>386</v>
      </c>
      <c r="H51" t="s">
        <v>387</v>
      </c>
      <c r="I51" t="s">
        <v>388</v>
      </c>
      <c r="K51" s="15">
        <v>35408</v>
      </c>
      <c r="L51" t="s">
        <v>389</v>
      </c>
      <c r="M51" t="s">
        <v>390</v>
      </c>
      <c r="N51" t="s">
        <v>391</v>
      </c>
      <c r="O51" t="s">
        <v>45</v>
      </c>
      <c r="P51">
        <v>12550</v>
      </c>
      <c r="Q51" t="s">
        <v>46</v>
      </c>
      <c r="V51" t="s">
        <v>392</v>
      </c>
      <c r="Y51" t="s">
        <v>59</v>
      </c>
      <c r="Z51" t="s">
        <v>75</v>
      </c>
      <c r="AJ51">
        <v>3</v>
      </c>
      <c r="AK51" t="b">
        <v>1</v>
      </c>
      <c r="AL51" t="s">
        <v>49</v>
      </c>
    </row>
    <row r="52" spans="1:38" x14ac:dyDescent="0.3">
      <c r="A52" s="18" t="str">
        <f t="shared" si="0"/>
        <v>Yankus,Deborah</v>
      </c>
      <c r="C52" s="24" t="str">
        <f>E52&amp;COUNTIF($E$9:$E52,E52)</f>
        <v>H00991</v>
      </c>
      <c r="D52" t="s">
        <v>445</v>
      </c>
      <c r="E52" t="s">
        <v>446</v>
      </c>
      <c r="F52">
        <v>0</v>
      </c>
      <c r="G52" t="s">
        <v>447</v>
      </c>
      <c r="I52" t="s">
        <v>448</v>
      </c>
      <c r="K52" s="15">
        <v>24301</v>
      </c>
      <c r="L52" t="s">
        <v>449</v>
      </c>
      <c r="M52" t="s">
        <v>450</v>
      </c>
      <c r="N52" t="s">
        <v>44</v>
      </c>
      <c r="O52" t="s">
        <v>45</v>
      </c>
      <c r="P52">
        <v>12550</v>
      </c>
      <c r="Q52" t="s">
        <v>46</v>
      </c>
      <c r="R52" t="s">
        <v>450</v>
      </c>
      <c r="S52" t="s">
        <v>44</v>
      </c>
      <c r="T52" t="s">
        <v>45</v>
      </c>
      <c r="U52">
        <v>12550</v>
      </c>
      <c r="V52" t="s">
        <v>451</v>
      </c>
      <c r="Y52" t="s">
        <v>59</v>
      </c>
      <c r="Z52" t="s">
        <v>75</v>
      </c>
      <c r="AA52" t="s">
        <v>61</v>
      </c>
      <c r="AF52" t="s">
        <v>48</v>
      </c>
      <c r="AJ52">
        <v>1</v>
      </c>
      <c r="AK52" t="b">
        <v>1</v>
      </c>
      <c r="AL52" t="s">
        <v>49</v>
      </c>
    </row>
    <row r="53" spans="1:38" x14ac:dyDescent="0.3">
      <c r="A53" s="18" t="str">
        <f t="shared" si="0"/>
        <v>Zagoya,Sophia</v>
      </c>
      <c r="C53" s="24" t="str">
        <f>E53&amp;COUNTIF($E$9:$E53,E53)</f>
        <v>H00971</v>
      </c>
      <c r="D53" t="s">
        <v>399</v>
      </c>
      <c r="E53" t="s">
        <v>400</v>
      </c>
      <c r="F53">
        <v>1</v>
      </c>
      <c r="G53" t="s">
        <v>401</v>
      </c>
      <c r="I53" t="s">
        <v>402</v>
      </c>
      <c r="K53" s="15">
        <v>34409</v>
      </c>
      <c r="L53" t="s">
        <v>403</v>
      </c>
      <c r="M53" t="s">
        <v>404</v>
      </c>
      <c r="N53" t="s">
        <v>405</v>
      </c>
      <c r="O53" t="s">
        <v>45</v>
      </c>
      <c r="P53">
        <v>12566</v>
      </c>
      <c r="Q53" t="s">
        <v>46</v>
      </c>
      <c r="R53" t="s">
        <v>404</v>
      </c>
      <c r="S53" t="s">
        <v>405</v>
      </c>
      <c r="T53" t="s">
        <v>45</v>
      </c>
      <c r="U53">
        <v>12566</v>
      </c>
      <c r="V53" t="s">
        <v>406</v>
      </c>
      <c r="Y53" t="s">
        <v>59</v>
      </c>
      <c r="Z53" t="s">
        <v>75</v>
      </c>
      <c r="AJ53">
        <v>2</v>
      </c>
      <c r="AK53" t="b">
        <v>1</v>
      </c>
      <c r="AL53" t="s">
        <v>49</v>
      </c>
    </row>
    <row r="54" spans="1:38" x14ac:dyDescent="0.3">
      <c r="K54" s="15"/>
      <c r="W54" s="15"/>
    </row>
    <row r="55" spans="1:38" x14ac:dyDescent="0.3">
      <c r="A55" s="25" t="s">
        <v>418</v>
      </c>
      <c r="K55" s="15"/>
      <c r="W55" s="15"/>
    </row>
    <row r="56" spans="1:38" x14ac:dyDescent="0.3">
      <c r="A56" s="18" t="str">
        <f>CONCATENATE(I56,$A$8,G56)</f>
        <v>Lesscallet,Darby</v>
      </c>
      <c r="C56" s="24" t="s">
        <v>632</v>
      </c>
      <c r="D56" t="s">
        <v>184</v>
      </c>
      <c r="E56" t="s">
        <v>63</v>
      </c>
      <c r="F56">
        <v>0</v>
      </c>
      <c r="G56" t="s">
        <v>185</v>
      </c>
      <c r="I56" t="s">
        <v>186</v>
      </c>
      <c r="K56" s="15">
        <v>43488</v>
      </c>
      <c r="L56" t="s">
        <v>187</v>
      </c>
      <c r="M56" t="s">
        <v>66</v>
      </c>
      <c r="N56" t="s">
        <v>44</v>
      </c>
      <c r="O56" t="s">
        <v>45</v>
      </c>
      <c r="P56">
        <v>12550</v>
      </c>
      <c r="Q56" t="s">
        <v>46</v>
      </c>
      <c r="Y56" t="s">
        <v>103</v>
      </c>
      <c r="AJ56">
        <v>2</v>
      </c>
      <c r="AK56" t="b">
        <v>0</v>
      </c>
      <c r="AL56" t="s">
        <v>180</v>
      </c>
    </row>
    <row r="57" spans="1:38" x14ac:dyDescent="0.3">
      <c r="A57" s="18" t="str">
        <f>CONCATENATE(I57,$A$8,G57)</f>
        <v>Lucero,Daniel</v>
      </c>
      <c r="C57" s="24" t="s">
        <v>631</v>
      </c>
      <c r="D57" t="s">
        <v>181</v>
      </c>
      <c r="E57" t="s">
        <v>69</v>
      </c>
      <c r="F57">
        <v>0</v>
      </c>
      <c r="G57" t="s">
        <v>182</v>
      </c>
      <c r="I57" t="s">
        <v>179</v>
      </c>
      <c r="K57" s="15">
        <v>42942</v>
      </c>
      <c r="L57" t="s">
        <v>183</v>
      </c>
      <c r="M57" t="s">
        <v>73</v>
      </c>
      <c r="N57" t="s">
        <v>44</v>
      </c>
      <c r="O57" t="s">
        <v>45</v>
      </c>
      <c r="P57">
        <v>12550</v>
      </c>
      <c r="Q57" t="s">
        <v>46</v>
      </c>
      <c r="Y57" t="s">
        <v>103</v>
      </c>
      <c r="AJ57">
        <v>5</v>
      </c>
      <c r="AK57" t="b">
        <v>0</v>
      </c>
      <c r="AL57" t="s">
        <v>180</v>
      </c>
    </row>
    <row r="58" spans="1:38" x14ac:dyDescent="0.3">
      <c r="A58" s="18" t="str">
        <f>CONCATENATE(I58,$A$8,G58)</f>
        <v>Lucero,Miguel</v>
      </c>
      <c r="C58" s="24" t="s">
        <v>630</v>
      </c>
      <c r="D58" t="s">
        <v>177</v>
      </c>
      <c r="E58" t="s">
        <v>69</v>
      </c>
      <c r="F58">
        <v>0</v>
      </c>
      <c r="G58" t="s">
        <v>178</v>
      </c>
      <c r="I58" t="s">
        <v>179</v>
      </c>
      <c r="K58" s="15">
        <v>42326</v>
      </c>
      <c r="L58" t="s">
        <v>168</v>
      </c>
      <c r="M58" t="s">
        <v>73</v>
      </c>
      <c r="N58" t="s">
        <v>44</v>
      </c>
      <c r="O58" t="s">
        <v>45</v>
      </c>
      <c r="P58">
        <v>12550</v>
      </c>
      <c r="Q58" t="s">
        <v>46</v>
      </c>
      <c r="Y58" t="s">
        <v>103</v>
      </c>
      <c r="AJ58">
        <v>5</v>
      </c>
      <c r="AK58" t="b">
        <v>0</v>
      </c>
      <c r="AL58" t="s">
        <v>180</v>
      </c>
    </row>
    <row r="59" spans="1:38" x14ac:dyDescent="0.3">
      <c r="A59" s="18" t="str">
        <f>CONCATENATE(I59,$A$8,G59)</f>
        <v>Valiente,Annie</v>
      </c>
      <c r="C59" s="24" t="s">
        <v>629</v>
      </c>
      <c r="D59" t="s">
        <v>174</v>
      </c>
      <c r="E59" t="s">
        <v>69</v>
      </c>
      <c r="F59">
        <v>0</v>
      </c>
      <c r="G59" t="s">
        <v>175</v>
      </c>
      <c r="I59" t="s">
        <v>171</v>
      </c>
      <c r="K59" s="15">
        <v>41105</v>
      </c>
      <c r="L59" t="s">
        <v>176</v>
      </c>
      <c r="M59" t="s">
        <v>73</v>
      </c>
      <c r="N59" t="s">
        <v>44</v>
      </c>
      <c r="O59" t="s">
        <v>45</v>
      </c>
      <c r="P59">
        <v>12550</v>
      </c>
      <c r="Q59" t="s">
        <v>46</v>
      </c>
      <c r="Y59" t="s">
        <v>59</v>
      </c>
      <c r="AJ59">
        <v>5</v>
      </c>
      <c r="AK59" t="b">
        <v>0</v>
      </c>
      <c r="AL59" t="s">
        <v>173</v>
      </c>
    </row>
    <row r="60" spans="1:38" x14ac:dyDescent="0.3">
      <c r="A60" s="18" t="str">
        <f>CONCATENATE(I60,$A$8,G60)</f>
        <v>Valiente,Maria</v>
      </c>
      <c r="C60" s="24" t="s">
        <v>628</v>
      </c>
      <c r="D60" t="s">
        <v>170</v>
      </c>
      <c r="E60" t="s">
        <v>69</v>
      </c>
      <c r="F60">
        <v>0</v>
      </c>
      <c r="G60" t="s">
        <v>52</v>
      </c>
      <c r="I60" t="s">
        <v>171</v>
      </c>
      <c r="K60" s="15">
        <v>39114</v>
      </c>
      <c r="L60" t="s">
        <v>172</v>
      </c>
      <c r="M60" t="s">
        <v>73</v>
      </c>
      <c r="N60" t="s">
        <v>44</v>
      </c>
      <c r="O60" t="s">
        <v>45</v>
      </c>
      <c r="P60">
        <v>12550</v>
      </c>
      <c r="Q60" t="s">
        <v>46</v>
      </c>
      <c r="Y60" t="s">
        <v>59</v>
      </c>
      <c r="AJ60">
        <v>5</v>
      </c>
      <c r="AK60" t="b">
        <v>0</v>
      </c>
      <c r="AL60" t="s">
        <v>173</v>
      </c>
    </row>
    <row r="61" spans="1:38" x14ac:dyDescent="0.3">
      <c r="A61" s="18" t="str">
        <f>CONCATENATE(I61,$A$8,G61)</f>
        <v>Martinez,Anthony</v>
      </c>
      <c r="C61" s="24" t="s">
        <v>634</v>
      </c>
      <c r="D61" t="s">
        <v>226</v>
      </c>
      <c r="E61" t="s">
        <v>77</v>
      </c>
      <c r="F61">
        <v>0</v>
      </c>
      <c r="G61" t="s">
        <v>227</v>
      </c>
      <c r="I61" t="s">
        <v>228</v>
      </c>
      <c r="K61" s="15">
        <v>42887</v>
      </c>
      <c r="L61" t="s">
        <v>183</v>
      </c>
      <c r="M61" t="s">
        <v>81</v>
      </c>
      <c r="N61" t="s">
        <v>44</v>
      </c>
      <c r="O61" t="s">
        <v>45</v>
      </c>
      <c r="P61">
        <v>12550</v>
      </c>
      <c r="Q61" t="s">
        <v>46</v>
      </c>
      <c r="Y61" t="s">
        <v>103</v>
      </c>
      <c r="AJ61">
        <v>3</v>
      </c>
      <c r="AK61" t="b">
        <v>0</v>
      </c>
      <c r="AL61" t="s">
        <v>180</v>
      </c>
    </row>
    <row r="62" spans="1:38" x14ac:dyDescent="0.3">
      <c r="A62" s="18" t="str">
        <f>CONCATENATE(I62,$A$8,G62)</f>
        <v>Escamilia,Camila-Martinez</v>
      </c>
      <c r="C62" s="24" t="s">
        <v>633</v>
      </c>
      <c r="D62" t="s">
        <v>229</v>
      </c>
      <c r="E62" t="s">
        <v>77</v>
      </c>
      <c r="F62">
        <v>0</v>
      </c>
      <c r="G62" t="s">
        <v>230</v>
      </c>
      <c r="I62" t="s">
        <v>79</v>
      </c>
      <c r="K62" s="15">
        <v>43446</v>
      </c>
      <c r="L62" t="s">
        <v>187</v>
      </c>
      <c r="M62" t="s">
        <v>81</v>
      </c>
      <c r="N62" t="s">
        <v>44</v>
      </c>
      <c r="O62" t="s">
        <v>45</v>
      </c>
      <c r="P62">
        <v>12550</v>
      </c>
      <c r="Q62" t="s">
        <v>46</v>
      </c>
      <c r="Y62" t="s">
        <v>59</v>
      </c>
      <c r="AJ62">
        <v>3</v>
      </c>
      <c r="AK62" t="b">
        <v>0</v>
      </c>
      <c r="AL62" t="s">
        <v>173</v>
      </c>
    </row>
    <row r="63" spans="1:38" x14ac:dyDescent="0.3">
      <c r="A63" s="18" t="str">
        <f>CONCATENATE(I63,$A$8,G63)</f>
        <v>McPherson,Amirus</v>
      </c>
      <c r="C63" s="24" t="s">
        <v>637</v>
      </c>
      <c r="D63" t="s">
        <v>247</v>
      </c>
      <c r="E63" t="s">
        <v>91</v>
      </c>
      <c r="F63">
        <v>0</v>
      </c>
      <c r="G63" t="s">
        <v>248</v>
      </c>
      <c r="I63" t="s">
        <v>242</v>
      </c>
      <c r="K63" s="15">
        <v>43552</v>
      </c>
      <c r="L63" t="s">
        <v>246</v>
      </c>
      <c r="M63" t="s">
        <v>95</v>
      </c>
      <c r="N63" t="s">
        <v>44</v>
      </c>
      <c r="O63" t="s">
        <v>45</v>
      </c>
      <c r="P63">
        <v>12550</v>
      </c>
      <c r="Q63" t="s">
        <v>46</v>
      </c>
      <c r="Y63" t="s">
        <v>103</v>
      </c>
      <c r="AJ63">
        <v>4</v>
      </c>
      <c r="AK63" t="b">
        <v>0</v>
      </c>
      <c r="AL63" t="s">
        <v>180</v>
      </c>
    </row>
    <row r="64" spans="1:38" x14ac:dyDescent="0.3">
      <c r="A64" s="18" t="str">
        <f>CONCATENATE(I64,$A$8,G64)</f>
        <v>McPherson,John</v>
      </c>
      <c r="C64" s="24" t="s">
        <v>636</v>
      </c>
      <c r="D64" t="s">
        <v>244</v>
      </c>
      <c r="E64" t="s">
        <v>91</v>
      </c>
      <c r="F64">
        <v>0</v>
      </c>
      <c r="G64" t="s">
        <v>245</v>
      </c>
      <c r="I64" t="s">
        <v>242</v>
      </c>
      <c r="K64" s="15">
        <v>43889</v>
      </c>
      <c r="L64" t="s">
        <v>443</v>
      </c>
      <c r="M64" t="s">
        <v>95</v>
      </c>
      <c r="N64" t="s">
        <v>44</v>
      </c>
      <c r="O64" t="s">
        <v>45</v>
      </c>
      <c r="P64">
        <v>12550</v>
      </c>
      <c r="Q64" t="s">
        <v>46</v>
      </c>
      <c r="Y64" t="s">
        <v>103</v>
      </c>
      <c r="AJ64">
        <v>4</v>
      </c>
      <c r="AK64" t="b">
        <v>0</v>
      </c>
      <c r="AL64" t="s">
        <v>180</v>
      </c>
    </row>
    <row r="65" spans="1:38" x14ac:dyDescent="0.3">
      <c r="A65" s="18" t="str">
        <f>CONCATENATE(I65,$A$8,G65)</f>
        <v>McPherson,Autumn</v>
      </c>
      <c r="C65" s="24" t="s">
        <v>635</v>
      </c>
      <c r="D65" t="s">
        <v>240</v>
      </c>
      <c r="E65" t="s">
        <v>91</v>
      </c>
      <c r="F65">
        <v>0</v>
      </c>
      <c r="G65" t="s">
        <v>241</v>
      </c>
      <c r="I65" t="s">
        <v>242</v>
      </c>
      <c r="K65" s="15">
        <v>43868</v>
      </c>
      <c r="L65" t="s">
        <v>442</v>
      </c>
      <c r="M65" t="s">
        <v>95</v>
      </c>
      <c r="N65" t="s">
        <v>44</v>
      </c>
      <c r="O65" t="s">
        <v>45</v>
      </c>
      <c r="P65">
        <v>12550</v>
      </c>
      <c r="Q65" t="s">
        <v>46</v>
      </c>
      <c r="Y65" t="s">
        <v>59</v>
      </c>
      <c r="AJ65">
        <v>4</v>
      </c>
      <c r="AK65" t="b">
        <v>0</v>
      </c>
      <c r="AL65" t="s">
        <v>173</v>
      </c>
    </row>
    <row r="66" spans="1:38" x14ac:dyDescent="0.3">
      <c r="A66" s="18" t="str">
        <f>CONCATENATE(I66,$A$8,G66)</f>
        <v>Velicme,Immanuel</v>
      </c>
      <c r="C66" s="24" t="s">
        <v>639</v>
      </c>
      <c r="D66" t="s">
        <v>237</v>
      </c>
      <c r="E66" t="s">
        <v>119</v>
      </c>
      <c r="F66">
        <v>0</v>
      </c>
      <c r="G66" t="s">
        <v>238</v>
      </c>
      <c r="I66" t="s">
        <v>239</v>
      </c>
      <c r="K66" s="15">
        <v>42466</v>
      </c>
      <c r="L66" t="s">
        <v>207</v>
      </c>
      <c r="M66" t="s">
        <v>121</v>
      </c>
      <c r="N66" t="s">
        <v>44</v>
      </c>
      <c r="O66" t="s">
        <v>45</v>
      </c>
      <c r="P66">
        <v>12550</v>
      </c>
      <c r="Q66" t="s">
        <v>46</v>
      </c>
      <c r="Y66" t="s">
        <v>103</v>
      </c>
      <c r="AJ66">
        <v>3</v>
      </c>
      <c r="AK66" t="b">
        <v>0</v>
      </c>
      <c r="AL66" t="s">
        <v>180</v>
      </c>
    </row>
    <row r="67" spans="1:38" x14ac:dyDescent="0.3">
      <c r="A67" s="18" t="str">
        <f>CONCATENATE(I67,$A$8,G67)</f>
        <v>Velcime,Victor</v>
      </c>
      <c r="C67" s="24" t="s">
        <v>638</v>
      </c>
      <c r="D67" t="s">
        <v>235</v>
      </c>
      <c r="E67" t="s">
        <v>119</v>
      </c>
      <c r="F67">
        <v>0</v>
      </c>
      <c r="G67" t="s">
        <v>236</v>
      </c>
      <c r="I67" t="s">
        <v>114</v>
      </c>
      <c r="K67" s="15">
        <v>41227</v>
      </c>
      <c r="L67" t="s">
        <v>176</v>
      </c>
      <c r="M67" t="s">
        <v>121</v>
      </c>
      <c r="N67" t="s">
        <v>44</v>
      </c>
      <c r="O67" t="s">
        <v>45</v>
      </c>
      <c r="P67">
        <v>12550</v>
      </c>
      <c r="Q67" t="s">
        <v>46</v>
      </c>
      <c r="Y67" t="s">
        <v>103</v>
      </c>
      <c r="AJ67">
        <v>3</v>
      </c>
      <c r="AK67" t="b">
        <v>0</v>
      </c>
      <c r="AL67" t="s">
        <v>180</v>
      </c>
    </row>
    <row r="68" spans="1:38" x14ac:dyDescent="0.3">
      <c r="A68" s="18" t="str">
        <f>CONCATENATE(I68,$A$8,G68)</f>
        <v>Chand,Aditya</v>
      </c>
      <c r="C68" s="24" t="s">
        <v>641</v>
      </c>
      <c r="D68" t="s">
        <v>233</v>
      </c>
      <c r="E68" t="s">
        <v>124</v>
      </c>
      <c r="F68">
        <v>0</v>
      </c>
      <c r="G68" t="s">
        <v>234</v>
      </c>
      <c r="I68" t="s">
        <v>125</v>
      </c>
      <c r="K68" s="15">
        <v>42962</v>
      </c>
      <c r="L68" t="s">
        <v>183</v>
      </c>
      <c r="M68" t="s">
        <v>128</v>
      </c>
      <c r="N68" t="s">
        <v>44</v>
      </c>
      <c r="O68" t="s">
        <v>45</v>
      </c>
      <c r="P68">
        <v>12550</v>
      </c>
      <c r="Q68" t="s">
        <v>46</v>
      </c>
      <c r="Y68" t="s">
        <v>103</v>
      </c>
      <c r="AJ68">
        <v>3</v>
      </c>
      <c r="AK68" t="b">
        <v>0</v>
      </c>
      <c r="AL68" t="s">
        <v>180</v>
      </c>
    </row>
    <row r="69" spans="1:38" x14ac:dyDescent="0.3">
      <c r="A69" s="18" t="str">
        <f>CONCATENATE(I69,$A$8,G69)</f>
        <v>Chand,Kartavya</v>
      </c>
      <c r="C69" s="24" t="s">
        <v>640</v>
      </c>
      <c r="D69" t="s">
        <v>231</v>
      </c>
      <c r="E69" t="s">
        <v>124</v>
      </c>
      <c r="F69">
        <v>0</v>
      </c>
      <c r="G69" t="s">
        <v>232</v>
      </c>
      <c r="I69" t="s">
        <v>125</v>
      </c>
      <c r="K69" s="15">
        <v>40451</v>
      </c>
      <c r="L69" t="s">
        <v>213</v>
      </c>
      <c r="M69" t="s">
        <v>128</v>
      </c>
      <c r="N69" t="s">
        <v>44</v>
      </c>
      <c r="O69" t="s">
        <v>45</v>
      </c>
      <c r="P69">
        <v>12550</v>
      </c>
      <c r="Q69" t="s">
        <v>46</v>
      </c>
      <c r="Y69" t="s">
        <v>103</v>
      </c>
      <c r="AJ69">
        <v>3</v>
      </c>
      <c r="AK69" t="b">
        <v>0</v>
      </c>
      <c r="AL69" t="s">
        <v>180</v>
      </c>
    </row>
    <row r="70" spans="1:38" x14ac:dyDescent="0.3">
      <c r="A70" s="25" t="str">
        <f>CONCATENATE(I70,$A$8,G70)</f>
        <v>James,Sebastion</v>
      </c>
      <c r="B70" s="29"/>
      <c r="C70" s="22" t="s">
        <v>644</v>
      </c>
      <c r="D70" s="30" t="s">
        <v>224</v>
      </c>
      <c r="E70" s="30" t="s">
        <v>131</v>
      </c>
      <c r="F70">
        <v>0</v>
      </c>
      <c r="G70" t="s">
        <v>225</v>
      </c>
      <c r="I70" t="s">
        <v>219</v>
      </c>
      <c r="K70" t="s">
        <v>197</v>
      </c>
      <c r="L70" t="s">
        <v>198</v>
      </c>
      <c r="M70" t="s">
        <v>135</v>
      </c>
      <c r="N70" t="s">
        <v>44</v>
      </c>
      <c r="O70" t="s">
        <v>45</v>
      </c>
      <c r="P70">
        <v>12550</v>
      </c>
      <c r="Q70" t="s">
        <v>46</v>
      </c>
      <c r="X70" t="s">
        <v>620</v>
      </c>
      <c r="Y70" t="s">
        <v>103</v>
      </c>
      <c r="AJ70">
        <v>4</v>
      </c>
      <c r="AK70" t="b">
        <v>0</v>
      </c>
      <c r="AL70" t="s">
        <v>180</v>
      </c>
    </row>
    <row r="71" spans="1:38" x14ac:dyDescent="0.3">
      <c r="A71" s="25" t="str">
        <f>CONCATENATE(I71,$A$8,G71)</f>
        <v>Imitola,Erick</v>
      </c>
      <c r="B71" s="29"/>
      <c r="C71" s="22" t="s">
        <v>643</v>
      </c>
      <c r="D71" s="30" t="s">
        <v>221</v>
      </c>
      <c r="E71" s="30" t="s">
        <v>131</v>
      </c>
      <c r="F71">
        <v>0</v>
      </c>
      <c r="G71" t="s">
        <v>222</v>
      </c>
      <c r="I71" t="s">
        <v>223</v>
      </c>
      <c r="K71" t="s">
        <v>197</v>
      </c>
      <c r="L71" t="s">
        <v>198</v>
      </c>
      <c r="M71" t="s">
        <v>135</v>
      </c>
      <c r="N71" t="s">
        <v>44</v>
      </c>
      <c r="O71" t="s">
        <v>45</v>
      </c>
      <c r="P71">
        <v>12550</v>
      </c>
      <c r="Q71" t="s">
        <v>46</v>
      </c>
      <c r="X71" t="s">
        <v>620</v>
      </c>
      <c r="Y71" t="s">
        <v>103</v>
      </c>
      <c r="AJ71">
        <v>4</v>
      </c>
      <c r="AK71" t="b">
        <v>0</v>
      </c>
      <c r="AL71" t="s">
        <v>180</v>
      </c>
    </row>
    <row r="72" spans="1:38" x14ac:dyDescent="0.3">
      <c r="A72" s="25" t="str">
        <f>CONCATENATE(I72,$A$8,G72)</f>
        <v>James,Matthew</v>
      </c>
      <c r="B72" s="29"/>
      <c r="C72" s="22" t="s">
        <v>642</v>
      </c>
      <c r="D72" s="30" t="s">
        <v>218</v>
      </c>
      <c r="E72" s="30" t="s">
        <v>131</v>
      </c>
      <c r="F72">
        <v>0</v>
      </c>
      <c r="G72" t="s">
        <v>192</v>
      </c>
      <c r="I72" t="s">
        <v>219</v>
      </c>
      <c r="K72" s="15">
        <v>42913</v>
      </c>
      <c r="L72" t="s">
        <v>183</v>
      </c>
      <c r="M72" t="s">
        <v>135</v>
      </c>
      <c r="N72" t="s">
        <v>44</v>
      </c>
      <c r="O72" t="s">
        <v>45</v>
      </c>
      <c r="P72">
        <v>12550</v>
      </c>
      <c r="Q72" t="s">
        <v>46</v>
      </c>
      <c r="X72" t="s">
        <v>620</v>
      </c>
      <c r="Y72" t="s">
        <v>103</v>
      </c>
      <c r="AJ72">
        <v>4</v>
      </c>
      <c r="AK72" t="b">
        <v>0</v>
      </c>
      <c r="AL72" t="s">
        <v>180</v>
      </c>
    </row>
    <row r="73" spans="1:38" x14ac:dyDescent="0.3">
      <c r="A73" s="18" t="str">
        <f>CONCATENATE(I73,$A$8,G73)</f>
        <v>Rojas,Ressell</v>
      </c>
      <c r="C73" s="24" t="s">
        <v>648</v>
      </c>
      <c r="D73" t="s">
        <v>208</v>
      </c>
      <c r="E73" t="s">
        <v>138</v>
      </c>
      <c r="F73">
        <v>0</v>
      </c>
      <c r="G73" t="s">
        <v>209</v>
      </c>
      <c r="I73" t="s">
        <v>210</v>
      </c>
      <c r="K73" s="15">
        <v>41023</v>
      </c>
      <c r="L73" t="s">
        <v>176</v>
      </c>
      <c r="M73" t="s">
        <v>142</v>
      </c>
      <c r="N73" t="s">
        <v>57</v>
      </c>
      <c r="O73" t="s">
        <v>116</v>
      </c>
      <c r="P73">
        <v>12553</v>
      </c>
      <c r="Q73" t="s">
        <v>46</v>
      </c>
      <c r="Y73" t="s">
        <v>103</v>
      </c>
      <c r="AJ73">
        <v>5</v>
      </c>
      <c r="AK73" t="b">
        <v>0</v>
      </c>
      <c r="AL73" t="s">
        <v>180</v>
      </c>
    </row>
    <row r="74" spans="1:38" x14ac:dyDescent="0.3">
      <c r="A74" s="18" t="str">
        <f>CONCATENATE(I74,$A$8,G74)</f>
        <v>Flores,Luis</v>
      </c>
      <c r="C74" s="24" t="s">
        <v>647</v>
      </c>
      <c r="D74" t="s">
        <v>204</v>
      </c>
      <c r="E74" t="s">
        <v>138</v>
      </c>
      <c r="F74">
        <v>0</v>
      </c>
      <c r="G74" t="s">
        <v>205</v>
      </c>
      <c r="I74" t="s">
        <v>206</v>
      </c>
      <c r="K74" s="15">
        <v>42753</v>
      </c>
      <c r="L74" t="s">
        <v>207</v>
      </c>
      <c r="M74" t="s">
        <v>142</v>
      </c>
      <c r="N74" t="s">
        <v>57</v>
      </c>
      <c r="O74" t="s">
        <v>116</v>
      </c>
      <c r="P74">
        <v>12553</v>
      </c>
      <c r="Q74" t="s">
        <v>46</v>
      </c>
      <c r="Y74" t="s">
        <v>103</v>
      </c>
      <c r="AJ74">
        <v>5</v>
      </c>
      <c r="AK74" t="b">
        <v>0</v>
      </c>
      <c r="AL74" t="s">
        <v>180</v>
      </c>
    </row>
    <row r="75" spans="1:38" x14ac:dyDescent="0.3">
      <c r="A75" s="18" t="str">
        <f>CONCATENATE(I75,$A$8,G75)</f>
        <v>Rodriguez,Ashley</v>
      </c>
      <c r="C75" s="24" t="s">
        <v>646</v>
      </c>
      <c r="D75" t="s">
        <v>214</v>
      </c>
      <c r="E75" t="s">
        <v>138</v>
      </c>
      <c r="F75">
        <v>0</v>
      </c>
      <c r="G75" t="s">
        <v>215</v>
      </c>
      <c r="I75" t="s">
        <v>216</v>
      </c>
      <c r="K75" s="15">
        <v>39883</v>
      </c>
      <c r="L75" t="s">
        <v>217</v>
      </c>
      <c r="M75" t="s">
        <v>142</v>
      </c>
      <c r="N75" t="s">
        <v>57</v>
      </c>
      <c r="O75" t="s">
        <v>116</v>
      </c>
      <c r="P75">
        <v>12553</v>
      </c>
      <c r="Q75" t="s">
        <v>46</v>
      </c>
      <c r="Y75" t="s">
        <v>59</v>
      </c>
      <c r="AJ75">
        <v>5</v>
      </c>
      <c r="AK75" t="b">
        <v>0</v>
      </c>
      <c r="AL75" t="s">
        <v>173</v>
      </c>
    </row>
    <row r="76" spans="1:38" x14ac:dyDescent="0.3">
      <c r="A76" s="18" t="str">
        <f>CONCATENATE(I76,$A$8,G76)</f>
        <v>Rojas,Rissell</v>
      </c>
      <c r="C76" s="24" t="s">
        <v>645</v>
      </c>
      <c r="D76" t="s">
        <v>211</v>
      </c>
      <c r="E76" t="s">
        <v>138</v>
      </c>
      <c r="F76">
        <v>0</v>
      </c>
      <c r="G76" t="s">
        <v>212</v>
      </c>
      <c r="I76" t="s">
        <v>210</v>
      </c>
      <c r="K76" s="15">
        <v>40476</v>
      </c>
      <c r="L76" t="s">
        <v>213</v>
      </c>
      <c r="M76" t="s">
        <v>142</v>
      </c>
      <c r="N76" t="s">
        <v>57</v>
      </c>
      <c r="O76" t="s">
        <v>116</v>
      </c>
      <c r="P76">
        <v>12553</v>
      </c>
      <c r="Q76" t="s">
        <v>46</v>
      </c>
      <c r="Y76" t="s">
        <v>59</v>
      </c>
      <c r="AJ76">
        <v>5</v>
      </c>
      <c r="AK76" t="b">
        <v>0</v>
      </c>
      <c r="AL76" t="s">
        <v>173</v>
      </c>
    </row>
    <row r="77" spans="1:38" x14ac:dyDescent="0.3">
      <c r="A77" s="18" t="str">
        <f>CONCATENATE(I77,$A$8,G77)</f>
        <v>Haffa,Joziah</v>
      </c>
      <c r="C77" s="24" t="s">
        <v>649</v>
      </c>
      <c r="D77" t="s">
        <v>201</v>
      </c>
      <c r="E77" t="s">
        <v>145</v>
      </c>
      <c r="F77">
        <v>0</v>
      </c>
      <c r="G77" t="s">
        <v>202</v>
      </c>
      <c r="I77" t="s">
        <v>147</v>
      </c>
      <c r="K77" s="15">
        <v>42986</v>
      </c>
      <c r="L77" t="s">
        <v>183</v>
      </c>
      <c r="M77" t="s">
        <v>149</v>
      </c>
      <c r="N77" t="s">
        <v>57</v>
      </c>
      <c r="O77" t="s">
        <v>45</v>
      </c>
      <c r="P77">
        <v>12553</v>
      </c>
      <c r="Q77" t="s">
        <v>46</v>
      </c>
      <c r="Y77" t="s">
        <v>103</v>
      </c>
      <c r="AJ77">
        <v>2</v>
      </c>
      <c r="AK77" t="b">
        <v>0</v>
      </c>
      <c r="AL77" t="s">
        <v>203</v>
      </c>
    </row>
    <row r="78" spans="1:38" x14ac:dyDescent="0.3">
      <c r="A78" s="18" t="str">
        <f>CONCATENATE(I78,$A$8,G78)</f>
        <v>Ortega,Esteban</v>
      </c>
      <c r="C78" s="24" t="s">
        <v>651</v>
      </c>
      <c r="D78" t="s">
        <v>199</v>
      </c>
      <c r="E78" t="s">
        <v>152</v>
      </c>
      <c r="F78">
        <v>0</v>
      </c>
      <c r="G78" t="s">
        <v>200</v>
      </c>
      <c r="I78" t="s">
        <v>154</v>
      </c>
      <c r="K78" t="s">
        <v>197</v>
      </c>
      <c r="L78" t="s">
        <v>198</v>
      </c>
      <c r="M78" t="s">
        <v>156</v>
      </c>
      <c r="N78" t="s">
        <v>44</v>
      </c>
      <c r="O78" t="s">
        <v>45</v>
      </c>
      <c r="P78">
        <v>12550</v>
      </c>
      <c r="Q78" t="s">
        <v>46</v>
      </c>
      <c r="Y78" t="s">
        <v>103</v>
      </c>
      <c r="AJ78">
        <v>3</v>
      </c>
      <c r="AK78" t="b">
        <v>0</v>
      </c>
      <c r="AL78" t="s">
        <v>180</v>
      </c>
    </row>
    <row r="79" spans="1:38" x14ac:dyDescent="0.3">
      <c r="A79" s="18" t="str">
        <f>CONCATENATE(I79,$A$8,G79)</f>
        <v>Ortega,David</v>
      </c>
      <c r="C79" s="24" t="s">
        <v>650</v>
      </c>
      <c r="D79" t="s">
        <v>196</v>
      </c>
      <c r="E79" t="s">
        <v>152</v>
      </c>
      <c r="F79">
        <v>0</v>
      </c>
      <c r="G79" t="s">
        <v>99</v>
      </c>
      <c r="I79" t="s">
        <v>154</v>
      </c>
      <c r="K79" t="s">
        <v>197</v>
      </c>
      <c r="L79" t="s">
        <v>198</v>
      </c>
      <c r="M79" t="s">
        <v>156</v>
      </c>
      <c r="N79" t="s">
        <v>44</v>
      </c>
      <c r="O79" t="s">
        <v>45</v>
      </c>
      <c r="P79">
        <v>12550</v>
      </c>
      <c r="Q79" t="s">
        <v>46</v>
      </c>
      <c r="Y79" t="s">
        <v>103</v>
      </c>
      <c r="AJ79">
        <v>3</v>
      </c>
      <c r="AK79" t="b">
        <v>0</v>
      </c>
      <c r="AL79" t="s">
        <v>180</v>
      </c>
    </row>
    <row r="80" spans="1:38" x14ac:dyDescent="0.3">
      <c r="A80" s="18" t="str">
        <f>CONCATENATE(I80,$A$8,G80)</f>
        <v>Baquero,Adrian</v>
      </c>
      <c r="C80" s="24" t="s">
        <v>654</v>
      </c>
      <c r="D80" t="s">
        <v>194</v>
      </c>
      <c r="E80" t="s">
        <v>159</v>
      </c>
      <c r="F80">
        <v>0</v>
      </c>
      <c r="G80" t="s">
        <v>195</v>
      </c>
      <c r="I80" t="s">
        <v>190</v>
      </c>
      <c r="K80" s="15">
        <v>42977</v>
      </c>
      <c r="L80" t="s">
        <v>183</v>
      </c>
      <c r="M80" t="s">
        <v>161</v>
      </c>
      <c r="N80" t="s">
        <v>162</v>
      </c>
      <c r="O80" t="s">
        <v>45</v>
      </c>
      <c r="P80">
        <v>10032</v>
      </c>
      <c r="Q80" t="s">
        <v>162</v>
      </c>
      <c r="Y80" t="s">
        <v>103</v>
      </c>
      <c r="AJ80">
        <v>4</v>
      </c>
      <c r="AK80" t="b">
        <v>0</v>
      </c>
      <c r="AL80" t="s">
        <v>180</v>
      </c>
    </row>
    <row r="81" spans="1:38" x14ac:dyDescent="0.3">
      <c r="A81" s="18" t="str">
        <f>CONCATENATE(I81,$A$8,G81)</f>
        <v>Baquero,Matthew</v>
      </c>
      <c r="C81" s="24" t="s">
        <v>653</v>
      </c>
      <c r="D81" t="s">
        <v>191</v>
      </c>
      <c r="E81" t="s">
        <v>159</v>
      </c>
      <c r="F81">
        <v>0</v>
      </c>
      <c r="G81" t="s">
        <v>192</v>
      </c>
      <c r="I81" t="s">
        <v>190</v>
      </c>
      <c r="K81" s="15">
        <v>41371</v>
      </c>
      <c r="L81" t="s">
        <v>193</v>
      </c>
      <c r="M81" t="s">
        <v>161</v>
      </c>
      <c r="N81" t="s">
        <v>162</v>
      </c>
      <c r="O81" t="s">
        <v>45</v>
      </c>
      <c r="P81">
        <v>10032</v>
      </c>
      <c r="Q81" t="s">
        <v>162</v>
      </c>
      <c r="Y81" t="s">
        <v>103</v>
      </c>
      <c r="AJ81">
        <v>4</v>
      </c>
      <c r="AK81" t="b">
        <v>0</v>
      </c>
      <c r="AL81" t="s">
        <v>180</v>
      </c>
    </row>
    <row r="82" spans="1:38" x14ac:dyDescent="0.3">
      <c r="A82" s="18" t="str">
        <f>CONCATENATE(I82,$A$8,G82)</f>
        <v>Baquero,Sophie</v>
      </c>
      <c r="C82" s="24" t="s">
        <v>652</v>
      </c>
      <c r="D82" t="s">
        <v>188</v>
      </c>
      <c r="E82" t="s">
        <v>159</v>
      </c>
      <c r="F82">
        <v>0</v>
      </c>
      <c r="G82" t="s">
        <v>189</v>
      </c>
      <c r="I82" t="s">
        <v>190</v>
      </c>
      <c r="K82" s="15">
        <v>42102</v>
      </c>
      <c r="L82" t="s">
        <v>168</v>
      </c>
      <c r="M82" t="s">
        <v>161</v>
      </c>
      <c r="N82" t="s">
        <v>162</v>
      </c>
      <c r="O82" t="s">
        <v>45</v>
      </c>
      <c r="P82">
        <v>10032</v>
      </c>
      <c r="Q82" t="s">
        <v>162</v>
      </c>
      <c r="Y82" t="s">
        <v>59</v>
      </c>
      <c r="AJ82">
        <v>4</v>
      </c>
      <c r="AK82" t="b">
        <v>0</v>
      </c>
      <c r="AL82" t="s">
        <v>173</v>
      </c>
    </row>
    <row r="83" spans="1:38" x14ac:dyDescent="0.3">
      <c r="A83" s="18" t="str">
        <f>CONCATENATE(I83,$A$8,G83)</f>
        <v>Vasquez,Jesler</v>
      </c>
      <c r="C83" s="24" t="s">
        <v>656</v>
      </c>
      <c r="D83" t="s">
        <v>258</v>
      </c>
      <c r="E83" t="s">
        <v>250</v>
      </c>
      <c r="F83">
        <v>0</v>
      </c>
      <c r="G83" t="s">
        <v>259</v>
      </c>
      <c r="H83" t="s">
        <v>257</v>
      </c>
      <c r="I83" t="s">
        <v>252</v>
      </c>
      <c r="K83" s="15">
        <v>43193</v>
      </c>
      <c r="L83" t="s">
        <v>187</v>
      </c>
      <c r="M83" t="s">
        <v>254</v>
      </c>
      <c r="N83" t="s">
        <v>44</v>
      </c>
      <c r="O83" t="s">
        <v>45</v>
      </c>
      <c r="P83">
        <v>12550</v>
      </c>
      <c r="Q83" t="s">
        <v>46</v>
      </c>
      <c r="Y83" t="s">
        <v>103</v>
      </c>
      <c r="AJ83">
        <v>3</v>
      </c>
      <c r="AK83" t="b">
        <v>0</v>
      </c>
      <c r="AL83" t="s">
        <v>180</v>
      </c>
    </row>
    <row r="84" spans="1:38" x14ac:dyDescent="0.3">
      <c r="A84" s="18" t="str">
        <f>CONCATENATE(I84,$A$8,G84)</f>
        <v>Garcia,Victor</v>
      </c>
      <c r="C84" s="24" t="s">
        <v>655</v>
      </c>
      <c r="D84" t="s">
        <v>256</v>
      </c>
      <c r="E84" t="s">
        <v>250</v>
      </c>
      <c r="F84">
        <v>0</v>
      </c>
      <c r="G84" t="s">
        <v>236</v>
      </c>
      <c r="I84" t="s">
        <v>257</v>
      </c>
      <c r="K84" s="15">
        <v>40418</v>
      </c>
      <c r="L84" t="s">
        <v>213</v>
      </c>
      <c r="M84" t="s">
        <v>254</v>
      </c>
      <c r="N84" t="s">
        <v>44</v>
      </c>
      <c r="O84" t="s">
        <v>45</v>
      </c>
      <c r="P84">
        <v>12550</v>
      </c>
      <c r="Q84" t="s">
        <v>46</v>
      </c>
      <c r="Y84" t="s">
        <v>103</v>
      </c>
      <c r="AJ84">
        <v>3</v>
      </c>
      <c r="AK84" t="b">
        <v>0</v>
      </c>
      <c r="AL84" t="s">
        <v>180</v>
      </c>
    </row>
    <row r="85" spans="1:38" x14ac:dyDescent="0.3">
      <c r="A85" s="18" t="str">
        <f>CONCATENATE(I85,$A$8,G85)</f>
        <v>Mejia,Anderson</v>
      </c>
      <c r="C85" s="24" t="s">
        <v>659</v>
      </c>
      <c r="D85" t="s">
        <v>269</v>
      </c>
      <c r="E85" t="s">
        <v>261</v>
      </c>
      <c r="F85">
        <v>0</v>
      </c>
      <c r="G85" t="s">
        <v>270</v>
      </c>
      <c r="I85" t="s">
        <v>268</v>
      </c>
      <c r="K85" s="15">
        <v>40852</v>
      </c>
      <c r="L85" t="s">
        <v>271</v>
      </c>
      <c r="M85" t="s">
        <v>264</v>
      </c>
      <c r="N85" t="s">
        <v>44</v>
      </c>
      <c r="O85" t="s">
        <v>45</v>
      </c>
      <c r="P85">
        <v>12550</v>
      </c>
      <c r="Q85" t="s">
        <v>46</v>
      </c>
      <c r="Y85" t="s">
        <v>103</v>
      </c>
      <c r="AJ85">
        <v>4</v>
      </c>
      <c r="AK85" t="b">
        <v>0</v>
      </c>
      <c r="AL85" t="s">
        <v>180</v>
      </c>
    </row>
    <row r="86" spans="1:38" x14ac:dyDescent="0.3">
      <c r="A86" s="18" t="str">
        <f>CONCATENATE(I86,$A$8,G86)</f>
        <v>Sosa,Leslie</v>
      </c>
      <c r="C86" s="24" t="s">
        <v>658</v>
      </c>
      <c r="D86" t="s">
        <v>272</v>
      </c>
      <c r="E86" t="s">
        <v>261</v>
      </c>
      <c r="F86">
        <v>0</v>
      </c>
      <c r="G86" t="s">
        <v>273</v>
      </c>
      <c r="I86" t="s">
        <v>274</v>
      </c>
      <c r="K86" s="15">
        <v>39113</v>
      </c>
      <c r="L86" t="s">
        <v>172</v>
      </c>
      <c r="M86" t="s">
        <v>264</v>
      </c>
      <c r="N86" t="s">
        <v>44</v>
      </c>
      <c r="O86" t="s">
        <v>45</v>
      </c>
      <c r="P86">
        <v>12550</v>
      </c>
      <c r="Q86" t="s">
        <v>46</v>
      </c>
      <c r="Y86" t="s">
        <v>59</v>
      </c>
      <c r="AJ86">
        <v>4</v>
      </c>
      <c r="AK86" t="b">
        <v>0</v>
      </c>
      <c r="AL86" t="s">
        <v>173</v>
      </c>
    </row>
    <row r="87" spans="1:38" x14ac:dyDescent="0.3">
      <c r="A87" s="18" t="str">
        <f>CONCATENATE(I87,$A$8,G87)</f>
        <v>Mejia,Lucia</v>
      </c>
      <c r="C87" s="24" t="s">
        <v>657</v>
      </c>
      <c r="D87" t="s">
        <v>266</v>
      </c>
      <c r="E87" t="s">
        <v>261</v>
      </c>
      <c r="F87">
        <v>0</v>
      </c>
      <c r="G87" t="s">
        <v>267</v>
      </c>
      <c r="I87" t="s">
        <v>268</v>
      </c>
      <c r="K87" s="15">
        <v>42879</v>
      </c>
      <c r="L87" t="s">
        <v>183</v>
      </c>
      <c r="M87" t="s">
        <v>264</v>
      </c>
      <c r="N87" t="s">
        <v>44</v>
      </c>
      <c r="O87" t="s">
        <v>45</v>
      </c>
      <c r="P87">
        <v>12550</v>
      </c>
      <c r="Q87" t="s">
        <v>46</v>
      </c>
      <c r="Y87" t="s">
        <v>59</v>
      </c>
      <c r="AJ87">
        <v>4</v>
      </c>
      <c r="AK87" t="b">
        <v>0</v>
      </c>
      <c r="AL87" t="s">
        <v>173</v>
      </c>
    </row>
    <row r="88" spans="1:38" x14ac:dyDescent="0.3">
      <c r="A88" s="18" t="str">
        <f>CONCATENATE(I88,$A$8,G88)</f>
        <v>Ochoa,Andres</v>
      </c>
      <c r="C88" s="24" t="s">
        <v>661</v>
      </c>
      <c r="D88" t="s">
        <v>284</v>
      </c>
      <c r="E88" t="s">
        <v>276</v>
      </c>
      <c r="F88">
        <v>0</v>
      </c>
      <c r="G88" t="s">
        <v>285</v>
      </c>
      <c r="I88" t="s">
        <v>282</v>
      </c>
      <c r="K88" s="15">
        <v>36695</v>
      </c>
      <c r="L88" t="s">
        <v>286</v>
      </c>
      <c r="M88" t="s">
        <v>278</v>
      </c>
      <c r="N88" t="s">
        <v>44</v>
      </c>
      <c r="O88" t="s">
        <v>45</v>
      </c>
      <c r="P88">
        <v>12550</v>
      </c>
      <c r="Q88" t="s">
        <v>46</v>
      </c>
      <c r="Y88" t="s">
        <v>103</v>
      </c>
      <c r="AJ88">
        <v>3</v>
      </c>
      <c r="AK88" t="b">
        <v>0</v>
      </c>
      <c r="AL88" t="s">
        <v>180</v>
      </c>
    </row>
    <row r="89" spans="1:38" x14ac:dyDescent="0.3">
      <c r="A89" s="18" t="str">
        <f>CONCATENATE(I89,$A$8,G89)</f>
        <v>Ochoa,Natasha</v>
      </c>
      <c r="C89" s="24" t="s">
        <v>660</v>
      </c>
      <c r="D89" t="s">
        <v>280</v>
      </c>
      <c r="E89" t="s">
        <v>276</v>
      </c>
      <c r="F89">
        <v>0</v>
      </c>
      <c r="G89" t="s">
        <v>281</v>
      </c>
      <c r="I89" t="s">
        <v>282</v>
      </c>
      <c r="K89" s="15">
        <v>38021</v>
      </c>
      <c r="L89" t="s">
        <v>283</v>
      </c>
      <c r="M89" t="s">
        <v>278</v>
      </c>
      <c r="N89" t="s">
        <v>44</v>
      </c>
      <c r="O89" t="s">
        <v>45</v>
      </c>
      <c r="P89">
        <v>12550</v>
      </c>
      <c r="Q89" t="s">
        <v>46</v>
      </c>
      <c r="Y89" t="s">
        <v>59</v>
      </c>
      <c r="AJ89">
        <v>3</v>
      </c>
      <c r="AK89" t="b">
        <v>0</v>
      </c>
      <c r="AL89" t="s">
        <v>173</v>
      </c>
    </row>
    <row r="90" spans="1:38" x14ac:dyDescent="0.3">
      <c r="A90" s="18" t="str">
        <f>CONCATENATE(I90,$A$8,G90)</f>
        <v>Rodriguez,Ayden</v>
      </c>
      <c r="C90" s="24" t="s">
        <v>664</v>
      </c>
      <c r="D90" t="s">
        <v>293</v>
      </c>
      <c r="E90" t="s">
        <v>288</v>
      </c>
      <c r="F90">
        <v>0</v>
      </c>
      <c r="G90" t="s">
        <v>294</v>
      </c>
      <c r="I90" t="s">
        <v>216</v>
      </c>
      <c r="K90" s="15">
        <v>43121</v>
      </c>
      <c r="L90" t="s">
        <v>183</v>
      </c>
      <c r="M90" t="s">
        <v>291</v>
      </c>
      <c r="N90" t="s">
        <v>44</v>
      </c>
      <c r="O90" t="s">
        <v>45</v>
      </c>
      <c r="P90">
        <v>12550</v>
      </c>
      <c r="Q90" t="s">
        <v>46</v>
      </c>
      <c r="Y90" t="s">
        <v>103</v>
      </c>
      <c r="AJ90">
        <v>4</v>
      </c>
      <c r="AK90" t="b">
        <v>0</v>
      </c>
      <c r="AL90" t="s">
        <v>180</v>
      </c>
    </row>
    <row r="91" spans="1:38" x14ac:dyDescent="0.3">
      <c r="A91" s="18" t="str">
        <f>CONCATENATE(I91,$A$8,G91)</f>
        <v>Rodriguez,Lailani</v>
      </c>
      <c r="C91" s="24" t="s">
        <v>663</v>
      </c>
      <c r="D91" t="s">
        <v>298</v>
      </c>
      <c r="E91" t="s">
        <v>288</v>
      </c>
      <c r="F91">
        <v>0</v>
      </c>
      <c r="G91" t="s">
        <v>299</v>
      </c>
      <c r="I91" t="s">
        <v>216</v>
      </c>
      <c r="K91" s="15">
        <v>41594</v>
      </c>
      <c r="L91" t="s">
        <v>193</v>
      </c>
      <c r="M91" t="s">
        <v>291</v>
      </c>
      <c r="N91" t="s">
        <v>44</v>
      </c>
      <c r="O91" t="s">
        <v>45</v>
      </c>
      <c r="P91">
        <v>12550</v>
      </c>
      <c r="Q91" t="s">
        <v>46</v>
      </c>
      <c r="Y91" t="s">
        <v>59</v>
      </c>
      <c r="AJ91">
        <v>4</v>
      </c>
      <c r="AK91" t="b">
        <v>0</v>
      </c>
      <c r="AL91" t="s">
        <v>173</v>
      </c>
    </row>
    <row r="92" spans="1:38" x14ac:dyDescent="0.3">
      <c r="A92" s="18" t="str">
        <f>CONCATENATE(I92,$A$8,G92)</f>
        <v>Rivera,Milania</v>
      </c>
      <c r="C92" s="24" t="s">
        <v>662</v>
      </c>
      <c r="D92" t="s">
        <v>295</v>
      </c>
      <c r="E92" t="s">
        <v>288</v>
      </c>
      <c r="F92">
        <v>0</v>
      </c>
      <c r="G92" t="s">
        <v>296</v>
      </c>
      <c r="I92" t="s">
        <v>297</v>
      </c>
      <c r="K92" s="15">
        <v>41594</v>
      </c>
      <c r="L92" t="s">
        <v>193</v>
      </c>
      <c r="M92" t="s">
        <v>291</v>
      </c>
      <c r="N92" t="s">
        <v>44</v>
      </c>
      <c r="O92" t="s">
        <v>45</v>
      </c>
      <c r="P92">
        <v>12550</v>
      </c>
      <c r="Q92" t="s">
        <v>46</v>
      </c>
      <c r="Y92" t="s">
        <v>59</v>
      </c>
      <c r="AJ92">
        <v>4</v>
      </c>
      <c r="AK92" t="b">
        <v>0</v>
      </c>
      <c r="AL92" t="s">
        <v>173</v>
      </c>
    </row>
    <row r="93" spans="1:38" x14ac:dyDescent="0.3">
      <c r="A93" s="18" t="str">
        <f>CONCATENATE(I93,$A$8,G93)</f>
        <v>Hinostroza,Alexander</v>
      </c>
      <c r="C93" s="24" t="s">
        <v>667</v>
      </c>
      <c r="D93" t="s">
        <v>311</v>
      </c>
      <c r="E93" t="s">
        <v>301</v>
      </c>
      <c r="F93">
        <v>0</v>
      </c>
      <c r="G93" t="s">
        <v>312</v>
      </c>
      <c r="I93" t="s">
        <v>303</v>
      </c>
      <c r="K93" t="s">
        <v>197</v>
      </c>
      <c r="L93" t="s">
        <v>198</v>
      </c>
      <c r="M93" t="s">
        <v>305</v>
      </c>
      <c r="N93" t="s">
        <v>44</v>
      </c>
      <c r="O93" t="s">
        <v>45</v>
      </c>
      <c r="P93">
        <v>12550</v>
      </c>
      <c r="Q93" t="s">
        <v>46</v>
      </c>
      <c r="Y93" t="s">
        <v>103</v>
      </c>
      <c r="AJ93">
        <v>4</v>
      </c>
      <c r="AK93" t="b">
        <v>0</v>
      </c>
      <c r="AL93" t="s">
        <v>180</v>
      </c>
    </row>
    <row r="94" spans="1:38" x14ac:dyDescent="0.3">
      <c r="A94" s="18" t="str">
        <f>CONCATENATE(I94,$A$8,G94)</f>
        <v>Hinostroza,John</v>
      </c>
      <c r="C94" s="24" t="s">
        <v>666</v>
      </c>
      <c r="D94" t="s">
        <v>309</v>
      </c>
      <c r="E94" t="s">
        <v>301</v>
      </c>
      <c r="F94">
        <v>0</v>
      </c>
      <c r="G94" t="s">
        <v>245</v>
      </c>
      <c r="H94" t="s">
        <v>310</v>
      </c>
      <c r="I94" t="s">
        <v>303</v>
      </c>
      <c r="K94" t="s">
        <v>197</v>
      </c>
      <c r="L94" t="s">
        <v>198</v>
      </c>
      <c r="M94" t="s">
        <v>305</v>
      </c>
      <c r="N94" t="s">
        <v>44</v>
      </c>
      <c r="O94" t="s">
        <v>45</v>
      </c>
      <c r="P94">
        <v>12550</v>
      </c>
      <c r="Q94" t="s">
        <v>46</v>
      </c>
      <c r="Y94" t="s">
        <v>103</v>
      </c>
      <c r="AJ94">
        <v>4</v>
      </c>
      <c r="AK94" t="b">
        <v>0</v>
      </c>
      <c r="AL94" t="s">
        <v>180</v>
      </c>
    </row>
    <row r="95" spans="1:38" x14ac:dyDescent="0.3">
      <c r="A95" s="18" t="str">
        <f>CONCATENATE(I95,$A$8,G95)</f>
        <v>Elera,Victor</v>
      </c>
      <c r="C95" s="24" t="s">
        <v>665</v>
      </c>
      <c r="D95" t="s">
        <v>307</v>
      </c>
      <c r="E95" t="s">
        <v>301</v>
      </c>
      <c r="F95">
        <v>0</v>
      </c>
      <c r="G95" t="s">
        <v>236</v>
      </c>
      <c r="I95" t="s">
        <v>308</v>
      </c>
      <c r="K95" t="s">
        <v>197</v>
      </c>
      <c r="L95" t="s">
        <v>198</v>
      </c>
      <c r="M95" t="s">
        <v>305</v>
      </c>
      <c r="N95" t="s">
        <v>44</v>
      </c>
      <c r="O95" t="s">
        <v>45</v>
      </c>
      <c r="P95">
        <v>12550</v>
      </c>
      <c r="Q95" t="s">
        <v>46</v>
      </c>
      <c r="Y95" t="s">
        <v>103</v>
      </c>
      <c r="AJ95">
        <v>4</v>
      </c>
      <c r="AK95" t="b">
        <v>0</v>
      </c>
      <c r="AL95" t="s">
        <v>180</v>
      </c>
    </row>
    <row r="96" spans="1:38" x14ac:dyDescent="0.3">
      <c r="A96" s="18" t="str">
        <f>CONCATENATE(I96,$A$8,G96)</f>
        <v>Garcia,Anderson</v>
      </c>
      <c r="C96" s="24" t="s">
        <v>668</v>
      </c>
      <c r="D96" t="s">
        <v>319</v>
      </c>
      <c r="E96" t="s">
        <v>314</v>
      </c>
      <c r="F96">
        <v>0</v>
      </c>
      <c r="G96" t="s">
        <v>270</v>
      </c>
      <c r="I96" t="s">
        <v>257</v>
      </c>
      <c r="K96" s="15">
        <v>43699</v>
      </c>
      <c r="L96" t="s">
        <v>320</v>
      </c>
      <c r="M96" t="s">
        <v>318</v>
      </c>
      <c r="N96" t="s">
        <v>44</v>
      </c>
      <c r="O96" t="s">
        <v>45</v>
      </c>
      <c r="P96">
        <v>12550</v>
      </c>
      <c r="Q96" t="s">
        <v>46</v>
      </c>
      <c r="Y96" t="s">
        <v>103</v>
      </c>
      <c r="AJ96">
        <v>2</v>
      </c>
      <c r="AK96" t="b">
        <v>0</v>
      </c>
      <c r="AL96" t="s">
        <v>180</v>
      </c>
    </row>
    <row r="97" spans="1:38" x14ac:dyDescent="0.3">
      <c r="A97" s="18" t="str">
        <f>CONCATENATE(I97,$A$8,G97)</f>
        <v>Hernandez,Jacqueline</v>
      </c>
      <c r="C97" s="24" t="s">
        <v>670</v>
      </c>
      <c r="D97" t="s">
        <v>330</v>
      </c>
      <c r="E97" t="s">
        <v>322</v>
      </c>
      <c r="F97">
        <v>0</v>
      </c>
      <c r="G97" t="s">
        <v>331</v>
      </c>
      <c r="I97" t="s">
        <v>324</v>
      </c>
      <c r="K97" s="15">
        <v>43639</v>
      </c>
      <c r="L97" t="s">
        <v>332</v>
      </c>
      <c r="M97" t="s">
        <v>326</v>
      </c>
      <c r="N97" t="s">
        <v>44</v>
      </c>
      <c r="O97" t="s">
        <v>45</v>
      </c>
      <c r="P97">
        <v>12550</v>
      </c>
      <c r="Q97" t="s">
        <v>46</v>
      </c>
      <c r="Y97" t="s">
        <v>59</v>
      </c>
      <c r="AJ97">
        <v>3</v>
      </c>
      <c r="AK97" t="b">
        <v>0</v>
      </c>
      <c r="AL97" t="s">
        <v>173</v>
      </c>
    </row>
    <row r="98" spans="1:38" x14ac:dyDescent="0.3">
      <c r="A98" s="18" t="str">
        <f>CONCATENATE(I98,$A$8,G98)</f>
        <v>Hernandez,Nancy</v>
      </c>
      <c r="C98" s="24" t="s">
        <v>669</v>
      </c>
      <c r="D98" t="s">
        <v>328</v>
      </c>
      <c r="E98" t="s">
        <v>322</v>
      </c>
      <c r="F98">
        <v>0</v>
      </c>
      <c r="G98" t="s">
        <v>329</v>
      </c>
      <c r="I98" t="s">
        <v>324</v>
      </c>
      <c r="K98" s="15">
        <v>42298</v>
      </c>
      <c r="L98" t="s">
        <v>168</v>
      </c>
      <c r="M98" t="s">
        <v>326</v>
      </c>
      <c r="N98" t="s">
        <v>44</v>
      </c>
      <c r="O98" t="s">
        <v>45</v>
      </c>
      <c r="P98">
        <v>12550</v>
      </c>
      <c r="Q98" t="s">
        <v>46</v>
      </c>
      <c r="Y98" t="s">
        <v>59</v>
      </c>
      <c r="AJ98">
        <v>3</v>
      </c>
      <c r="AK98" t="b">
        <v>0</v>
      </c>
      <c r="AL98" t="s">
        <v>173</v>
      </c>
    </row>
    <row r="99" spans="1:38" x14ac:dyDescent="0.3">
      <c r="A99" s="18" t="str">
        <f>CONCATENATE(I99,$A$8,G99)</f>
        <v>Moran,Angelino</v>
      </c>
      <c r="C99" s="24" t="s">
        <v>675</v>
      </c>
      <c r="D99" t="s">
        <v>348</v>
      </c>
      <c r="E99" t="s">
        <v>334</v>
      </c>
      <c r="F99">
        <v>0</v>
      </c>
      <c r="G99" t="s">
        <v>349</v>
      </c>
      <c r="I99" t="s">
        <v>341</v>
      </c>
      <c r="K99" s="15">
        <v>40122</v>
      </c>
      <c r="L99" t="s">
        <v>217</v>
      </c>
      <c r="M99" t="s">
        <v>337</v>
      </c>
      <c r="N99" t="s">
        <v>44</v>
      </c>
      <c r="O99" t="s">
        <v>45</v>
      </c>
      <c r="P99">
        <v>12550</v>
      </c>
      <c r="Q99" t="s">
        <v>46</v>
      </c>
      <c r="Y99" t="s">
        <v>103</v>
      </c>
      <c r="AJ99">
        <v>6</v>
      </c>
      <c r="AK99" t="b">
        <v>0</v>
      </c>
      <c r="AL99" t="s">
        <v>180</v>
      </c>
    </row>
    <row r="100" spans="1:38" x14ac:dyDescent="0.3">
      <c r="A100" s="18" t="str">
        <f>CONCATENATE(I100,$A$8,G100)</f>
        <v>Moran,Henry</v>
      </c>
      <c r="C100" s="24" t="s">
        <v>674</v>
      </c>
      <c r="D100" t="s">
        <v>345</v>
      </c>
      <c r="E100" t="s">
        <v>334</v>
      </c>
      <c r="F100">
        <v>0</v>
      </c>
      <c r="G100" t="s">
        <v>346</v>
      </c>
      <c r="I100" t="s">
        <v>341</v>
      </c>
      <c r="K100" s="15">
        <v>39306</v>
      </c>
      <c r="L100" t="s">
        <v>347</v>
      </c>
      <c r="M100" t="s">
        <v>337</v>
      </c>
      <c r="N100" t="s">
        <v>44</v>
      </c>
      <c r="O100" t="s">
        <v>45</v>
      </c>
      <c r="P100">
        <v>12550</v>
      </c>
      <c r="Q100" t="s">
        <v>46</v>
      </c>
      <c r="Y100" t="s">
        <v>103</v>
      </c>
      <c r="AJ100">
        <v>6</v>
      </c>
      <c r="AK100" t="b">
        <v>0</v>
      </c>
      <c r="AL100" t="s">
        <v>180</v>
      </c>
    </row>
    <row r="101" spans="1:38" x14ac:dyDescent="0.3">
      <c r="A101" s="18" t="str">
        <f>CONCATENATE(I101,$A$8,G101)</f>
        <v>Moran,Geoffrey</v>
      </c>
      <c r="C101" s="24" t="s">
        <v>673</v>
      </c>
      <c r="D101" t="s">
        <v>342</v>
      </c>
      <c r="E101" t="s">
        <v>334</v>
      </c>
      <c r="F101">
        <v>0</v>
      </c>
      <c r="G101" t="s">
        <v>343</v>
      </c>
      <c r="I101" t="s">
        <v>341</v>
      </c>
      <c r="K101" s="15">
        <v>38737</v>
      </c>
      <c r="L101" t="s">
        <v>344</v>
      </c>
      <c r="M101" t="s">
        <v>337</v>
      </c>
      <c r="N101" t="s">
        <v>44</v>
      </c>
      <c r="O101" t="s">
        <v>45</v>
      </c>
      <c r="P101">
        <v>12550</v>
      </c>
      <c r="Q101" t="s">
        <v>46</v>
      </c>
      <c r="Y101" t="s">
        <v>103</v>
      </c>
      <c r="AJ101">
        <v>6</v>
      </c>
      <c r="AK101" t="b">
        <v>0</v>
      </c>
      <c r="AL101" t="s">
        <v>180</v>
      </c>
    </row>
    <row r="102" spans="1:38" x14ac:dyDescent="0.3">
      <c r="A102" s="18" t="str">
        <f>CONCATENATE(I102,$A$8,G102)</f>
        <v>Moran,Maria</v>
      </c>
      <c r="C102" s="24" t="s">
        <v>672</v>
      </c>
      <c r="D102" t="s">
        <v>350</v>
      </c>
      <c r="E102" t="s">
        <v>334</v>
      </c>
      <c r="F102">
        <v>0</v>
      </c>
      <c r="G102" t="s">
        <v>52</v>
      </c>
      <c r="I102" t="s">
        <v>341</v>
      </c>
      <c r="K102" s="15">
        <v>42961</v>
      </c>
      <c r="L102" t="s">
        <v>183</v>
      </c>
      <c r="M102" t="s">
        <v>337</v>
      </c>
      <c r="N102" t="s">
        <v>44</v>
      </c>
      <c r="O102" t="s">
        <v>45</v>
      </c>
      <c r="P102">
        <v>12550</v>
      </c>
      <c r="Q102" t="s">
        <v>46</v>
      </c>
      <c r="Y102" t="s">
        <v>59</v>
      </c>
      <c r="AJ102">
        <v>6</v>
      </c>
      <c r="AK102" t="b">
        <v>0</v>
      </c>
      <c r="AL102" t="s">
        <v>173</v>
      </c>
    </row>
    <row r="103" spans="1:38" x14ac:dyDescent="0.3">
      <c r="A103" s="18" t="str">
        <f>CONCATENATE(I103,$A$8,G103)</f>
        <v>Moran,Mary Jane</v>
      </c>
      <c r="C103" s="24" t="s">
        <v>671</v>
      </c>
      <c r="D103" t="s">
        <v>339</v>
      </c>
      <c r="E103" t="s">
        <v>334</v>
      </c>
      <c r="F103">
        <v>0</v>
      </c>
      <c r="G103" t="s">
        <v>340</v>
      </c>
      <c r="I103" t="s">
        <v>341</v>
      </c>
      <c r="K103" s="15">
        <v>37823</v>
      </c>
      <c r="L103" t="s">
        <v>283</v>
      </c>
      <c r="M103" t="s">
        <v>337</v>
      </c>
      <c r="N103" t="s">
        <v>44</v>
      </c>
      <c r="O103" t="s">
        <v>45</v>
      </c>
      <c r="P103">
        <v>12550</v>
      </c>
      <c r="Q103" t="s">
        <v>46</v>
      </c>
      <c r="Y103" t="s">
        <v>59</v>
      </c>
      <c r="AJ103">
        <v>6</v>
      </c>
      <c r="AK103" t="b">
        <v>0</v>
      </c>
      <c r="AL103" t="s">
        <v>173</v>
      </c>
    </row>
    <row r="104" spans="1:38" x14ac:dyDescent="0.3">
      <c r="A104" s="18" t="str">
        <f>CONCATENATE(I104,$A$8,G104)</f>
        <v>Perez,Melaniel</v>
      </c>
      <c r="C104" s="24" t="s">
        <v>677</v>
      </c>
      <c r="D104" t="s">
        <v>360</v>
      </c>
      <c r="E104" t="s">
        <v>352</v>
      </c>
      <c r="F104">
        <v>0</v>
      </c>
      <c r="G104" t="s">
        <v>361</v>
      </c>
      <c r="I104" t="s">
        <v>359</v>
      </c>
      <c r="K104" s="15">
        <v>43217</v>
      </c>
      <c r="L104" t="s">
        <v>187</v>
      </c>
      <c r="M104" t="s">
        <v>355</v>
      </c>
      <c r="N104" t="s">
        <v>44</v>
      </c>
      <c r="O104" t="s">
        <v>45</v>
      </c>
      <c r="P104">
        <v>12550</v>
      </c>
      <c r="Q104" t="s">
        <v>46</v>
      </c>
      <c r="Y104" t="s">
        <v>59</v>
      </c>
      <c r="AJ104">
        <v>3</v>
      </c>
      <c r="AK104" t="b">
        <v>0</v>
      </c>
      <c r="AL104" t="s">
        <v>173</v>
      </c>
    </row>
    <row r="105" spans="1:38" x14ac:dyDescent="0.3">
      <c r="A105" s="18" t="str">
        <f>CONCATENATE(I105,$A$8,G105)</f>
        <v>Perez,Britanny</v>
      </c>
      <c r="C105" s="24" t="s">
        <v>676</v>
      </c>
      <c r="D105" t="s">
        <v>357</v>
      </c>
      <c r="E105" t="s">
        <v>352</v>
      </c>
      <c r="F105">
        <v>0</v>
      </c>
      <c r="G105" t="s">
        <v>358</v>
      </c>
      <c r="I105" t="s">
        <v>359</v>
      </c>
      <c r="K105" t="s">
        <v>197</v>
      </c>
      <c r="L105" t="s">
        <v>198</v>
      </c>
      <c r="M105" t="s">
        <v>355</v>
      </c>
      <c r="N105" t="s">
        <v>44</v>
      </c>
      <c r="O105" t="s">
        <v>45</v>
      </c>
      <c r="P105">
        <v>12550</v>
      </c>
      <c r="Q105" t="s">
        <v>46</v>
      </c>
      <c r="Y105" t="s">
        <v>59</v>
      </c>
      <c r="AJ105">
        <v>3</v>
      </c>
      <c r="AK105" t="b">
        <v>0</v>
      </c>
      <c r="AL105" t="s">
        <v>173</v>
      </c>
    </row>
    <row r="106" spans="1:38" x14ac:dyDescent="0.3">
      <c r="A106" s="18" t="str">
        <f>CONCATENATE(I106,$A$8,G106)</f>
        <v>McLean,Angelina</v>
      </c>
      <c r="C106" s="24" t="s">
        <v>678</v>
      </c>
      <c r="D106" t="s">
        <v>369</v>
      </c>
      <c r="E106" t="s">
        <v>363</v>
      </c>
      <c r="F106">
        <v>0</v>
      </c>
      <c r="G106" t="s">
        <v>370</v>
      </c>
      <c r="I106" t="s">
        <v>371</v>
      </c>
      <c r="K106" s="15">
        <v>43872</v>
      </c>
      <c r="L106" t="s">
        <v>444</v>
      </c>
      <c r="M106" t="s">
        <v>367</v>
      </c>
      <c r="N106" t="s">
        <v>44</v>
      </c>
      <c r="O106" t="s">
        <v>45</v>
      </c>
      <c r="P106">
        <v>12550</v>
      </c>
      <c r="Q106" t="s">
        <v>46</v>
      </c>
      <c r="Y106" t="s">
        <v>59</v>
      </c>
      <c r="AJ106">
        <v>2</v>
      </c>
      <c r="AK106" t="b">
        <v>0</v>
      </c>
      <c r="AL106" t="s">
        <v>173</v>
      </c>
    </row>
    <row r="107" spans="1:38" x14ac:dyDescent="0.3">
      <c r="A107" s="18" t="str">
        <f>CONCATENATE(I107,$A$8,G107)</f>
        <v>Mejia,Jahzer</v>
      </c>
      <c r="C107" s="24" t="s">
        <v>680</v>
      </c>
      <c r="D107" t="s">
        <v>382</v>
      </c>
      <c r="E107" t="s">
        <v>374</v>
      </c>
      <c r="F107">
        <v>0</v>
      </c>
      <c r="G107" t="s">
        <v>383</v>
      </c>
      <c r="I107" t="s">
        <v>268</v>
      </c>
      <c r="K107" s="15">
        <v>42235</v>
      </c>
      <c r="L107" t="s">
        <v>168</v>
      </c>
      <c r="M107" t="s">
        <v>377</v>
      </c>
      <c r="N107" t="s">
        <v>378</v>
      </c>
      <c r="O107" t="s">
        <v>45</v>
      </c>
      <c r="P107">
        <v>10940</v>
      </c>
      <c r="Q107" t="s">
        <v>46</v>
      </c>
      <c r="Y107" t="s">
        <v>59</v>
      </c>
      <c r="AJ107">
        <v>3</v>
      </c>
      <c r="AK107" t="b">
        <v>0</v>
      </c>
      <c r="AL107" t="s">
        <v>173</v>
      </c>
    </row>
    <row r="108" spans="1:38" x14ac:dyDescent="0.3">
      <c r="A108" s="18" t="str">
        <f>CONCATENATE(I108,$A$8,G108)</f>
        <v>Mejia,Nilsa</v>
      </c>
      <c r="C108" s="24" t="s">
        <v>679</v>
      </c>
      <c r="D108" t="s">
        <v>380</v>
      </c>
      <c r="E108" t="s">
        <v>374</v>
      </c>
      <c r="F108">
        <v>0</v>
      </c>
      <c r="G108" t="s">
        <v>381</v>
      </c>
      <c r="I108" t="s">
        <v>268</v>
      </c>
      <c r="K108" s="15">
        <v>42689</v>
      </c>
      <c r="L108" t="s">
        <v>207</v>
      </c>
      <c r="M108" t="s">
        <v>377</v>
      </c>
      <c r="N108" t="s">
        <v>378</v>
      </c>
      <c r="O108" t="s">
        <v>45</v>
      </c>
      <c r="P108">
        <v>10940</v>
      </c>
      <c r="Q108" t="s">
        <v>46</v>
      </c>
      <c r="Y108" t="s">
        <v>59</v>
      </c>
      <c r="AJ108">
        <v>3</v>
      </c>
      <c r="AK108" t="b">
        <v>0</v>
      </c>
      <c r="AL108" t="s">
        <v>173</v>
      </c>
    </row>
    <row r="109" spans="1:38" x14ac:dyDescent="0.3">
      <c r="A109" s="18" t="str">
        <f>CONCATENATE(I109,$A$8,G109)</f>
        <v>Thompson,Lakeem</v>
      </c>
      <c r="C109" s="24" t="s">
        <v>682</v>
      </c>
      <c r="D109" t="s">
        <v>393</v>
      </c>
      <c r="E109" t="s">
        <v>385</v>
      </c>
      <c r="F109">
        <v>0</v>
      </c>
      <c r="G109" t="s">
        <v>394</v>
      </c>
      <c r="I109" t="s">
        <v>395</v>
      </c>
      <c r="K109" s="15">
        <v>43852</v>
      </c>
      <c r="L109" t="s">
        <v>396</v>
      </c>
      <c r="M109" t="s">
        <v>390</v>
      </c>
      <c r="N109" t="s">
        <v>391</v>
      </c>
      <c r="O109" t="s">
        <v>45</v>
      </c>
      <c r="P109">
        <v>12550</v>
      </c>
      <c r="Q109" t="s">
        <v>46</v>
      </c>
      <c r="Y109" t="s">
        <v>103</v>
      </c>
      <c r="AJ109">
        <v>3</v>
      </c>
      <c r="AK109" t="b">
        <v>0</v>
      </c>
      <c r="AL109" t="s">
        <v>180</v>
      </c>
    </row>
    <row r="110" spans="1:38" x14ac:dyDescent="0.3">
      <c r="A110" s="18" t="str">
        <f>CONCATENATE(I110,$A$8,G110)</f>
        <v>Thompson,Leia</v>
      </c>
      <c r="C110" s="24" t="s">
        <v>681</v>
      </c>
      <c r="D110" t="s">
        <v>397</v>
      </c>
      <c r="E110" t="s">
        <v>385</v>
      </c>
      <c r="F110">
        <v>0</v>
      </c>
      <c r="G110" t="s">
        <v>398</v>
      </c>
      <c r="I110" t="s">
        <v>395</v>
      </c>
      <c r="K110" s="15">
        <v>43852</v>
      </c>
      <c r="L110" t="s">
        <v>396</v>
      </c>
      <c r="M110" t="s">
        <v>390</v>
      </c>
      <c r="N110" t="s">
        <v>391</v>
      </c>
      <c r="O110" t="s">
        <v>45</v>
      </c>
      <c r="P110">
        <v>12550</v>
      </c>
      <c r="Q110" t="s">
        <v>46</v>
      </c>
      <c r="Y110" t="s">
        <v>59</v>
      </c>
      <c r="AJ110">
        <v>3</v>
      </c>
      <c r="AK110" t="b">
        <v>0</v>
      </c>
      <c r="AL110" t="s">
        <v>173</v>
      </c>
    </row>
    <row r="111" spans="1:38" x14ac:dyDescent="0.3">
      <c r="A111" s="18" t="str">
        <f>CONCATENATE(I111,$A$8,G111)</f>
        <v>Parker,Kaiden</v>
      </c>
      <c r="C111" s="24" t="s">
        <v>683</v>
      </c>
      <c r="D111" t="s">
        <v>407</v>
      </c>
      <c r="E111" t="s">
        <v>400</v>
      </c>
      <c r="F111">
        <v>0</v>
      </c>
      <c r="G111" t="s">
        <v>408</v>
      </c>
      <c r="I111" t="s">
        <v>409</v>
      </c>
      <c r="K111" s="15">
        <v>41942</v>
      </c>
      <c r="L111" t="s">
        <v>410</v>
      </c>
      <c r="M111" t="s">
        <v>404</v>
      </c>
      <c r="N111" t="s">
        <v>405</v>
      </c>
      <c r="O111" t="s">
        <v>45</v>
      </c>
      <c r="P111">
        <v>12566</v>
      </c>
      <c r="Q111" t="s">
        <v>46</v>
      </c>
      <c r="Y111" t="s">
        <v>103</v>
      </c>
      <c r="AJ111">
        <v>2</v>
      </c>
      <c r="AK111" t="b">
        <v>0</v>
      </c>
      <c r="AL111" t="s">
        <v>180</v>
      </c>
    </row>
    <row r="112" spans="1:38" x14ac:dyDescent="0.3">
      <c r="A112" s="18" t="str">
        <f>CONCATENATE(I112,$A$8,G112)</f>
        <v>Dominguez,Mavel</v>
      </c>
      <c r="C112" s="24" t="s">
        <v>684</v>
      </c>
      <c r="D112" t="s">
        <v>474</v>
      </c>
      <c r="E112" t="s">
        <v>469</v>
      </c>
      <c r="F112">
        <v>0</v>
      </c>
      <c r="G112" t="s">
        <v>475</v>
      </c>
      <c r="I112" t="s">
        <v>471</v>
      </c>
      <c r="K112" s="15">
        <v>41026</v>
      </c>
      <c r="L112" t="s">
        <v>176</v>
      </c>
      <c r="M112" t="s">
        <v>472</v>
      </c>
      <c r="N112" t="s">
        <v>44</v>
      </c>
      <c r="O112" t="s">
        <v>45</v>
      </c>
      <c r="P112">
        <v>12550</v>
      </c>
      <c r="Q112" t="s">
        <v>46</v>
      </c>
      <c r="Y112" t="s">
        <v>59</v>
      </c>
      <c r="AJ112">
        <v>2</v>
      </c>
      <c r="AK112" t="b">
        <v>0</v>
      </c>
      <c r="AL112" t="s">
        <v>173</v>
      </c>
    </row>
    <row r="113" spans="1:38" x14ac:dyDescent="0.3">
      <c r="A113" s="18" t="str">
        <f>CONCATENATE(I113,$A$8,G113)</f>
        <v>Melvin,Joel</v>
      </c>
      <c r="C113" s="24" t="s">
        <v>688</v>
      </c>
      <c r="D113" t="s">
        <v>487</v>
      </c>
      <c r="E113" t="s">
        <v>477</v>
      </c>
      <c r="F113">
        <v>0</v>
      </c>
      <c r="G113" t="s">
        <v>488</v>
      </c>
      <c r="I113" t="s">
        <v>478</v>
      </c>
      <c r="K113" s="15">
        <v>43336</v>
      </c>
      <c r="L113" t="s">
        <v>187</v>
      </c>
      <c r="M113" t="s">
        <v>479</v>
      </c>
      <c r="N113" t="s">
        <v>44</v>
      </c>
      <c r="O113" t="s">
        <v>45</v>
      </c>
      <c r="P113">
        <v>12550</v>
      </c>
      <c r="Q113" t="s">
        <v>46</v>
      </c>
      <c r="Y113" t="s">
        <v>103</v>
      </c>
      <c r="AJ113">
        <v>5</v>
      </c>
      <c r="AK113" t="b">
        <v>0</v>
      </c>
      <c r="AL113" t="s">
        <v>180</v>
      </c>
    </row>
    <row r="114" spans="1:38" x14ac:dyDescent="0.3">
      <c r="A114" s="18" t="str">
        <f>CONCATENATE(I114,$A$8,G114)</f>
        <v>Melvin,Joseph</v>
      </c>
      <c r="C114" s="24" t="s">
        <v>687</v>
      </c>
      <c r="D114" t="s">
        <v>483</v>
      </c>
      <c r="E114" t="s">
        <v>477</v>
      </c>
      <c r="F114">
        <v>0</v>
      </c>
      <c r="G114" t="s">
        <v>484</v>
      </c>
      <c r="I114" t="s">
        <v>478</v>
      </c>
      <c r="K114" s="15">
        <v>42309</v>
      </c>
      <c r="L114" t="s">
        <v>168</v>
      </c>
      <c r="M114" t="s">
        <v>479</v>
      </c>
      <c r="N114" t="s">
        <v>44</v>
      </c>
      <c r="O114" t="s">
        <v>45</v>
      </c>
      <c r="P114">
        <v>12550</v>
      </c>
      <c r="Q114" t="s">
        <v>46</v>
      </c>
      <c r="Y114" t="s">
        <v>103</v>
      </c>
      <c r="AJ114">
        <v>5</v>
      </c>
      <c r="AK114" t="b">
        <v>0</v>
      </c>
      <c r="AL114" t="s">
        <v>180</v>
      </c>
    </row>
    <row r="115" spans="1:38" x14ac:dyDescent="0.3">
      <c r="A115" s="18" t="str">
        <f>CONCATENATE(I115,$A$8,G115)</f>
        <v>Melvin,John</v>
      </c>
      <c r="C115" s="24" t="s">
        <v>686</v>
      </c>
      <c r="D115" t="s">
        <v>481</v>
      </c>
      <c r="E115" t="s">
        <v>477</v>
      </c>
      <c r="F115">
        <v>0</v>
      </c>
      <c r="G115" t="s">
        <v>245</v>
      </c>
      <c r="I115" t="s">
        <v>478</v>
      </c>
      <c r="J115" t="s">
        <v>482</v>
      </c>
      <c r="K115" s="15">
        <v>41858</v>
      </c>
      <c r="L115" t="s">
        <v>410</v>
      </c>
      <c r="M115" t="s">
        <v>479</v>
      </c>
      <c r="N115" t="s">
        <v>44</v>
      </c>
      <c r="O115" t="s">
        <v>45</v>
      </c>
      <c r="P115">
        <v>12550</v>
      </c>
      <c r="Q115" t="s">
        <v>46</v>
      </c>
      <c r="Y115" t="s">
        <v>103</v>
      </c>
      <c r="AJ115">
        <v>5</v>
      </c>
      <c r="AK115" t="b">
        <v>0</v>
      </c>
      <c r="AL115" t="s">
        <v>180</v>
      </c>
    </row>
    <row r="116" spans="1:38" x14ac:dyDescent="0.3">
      <c r="A116" s="18" t="str">
        <f>CONCATENATE(I116,$A$8,G116)</f>
        <v>Melvin,Miracle</v>
      </c>
      <c r="C116" s="24" t="s">
        <v>685</v>
      </c>
      <c r="D116" t="s">
        <v>485</v>
      </c>
      <c r="E116" t="s">
        <v>477</v>
      </c>
      <c r="F116">
        <v>0</v>
      </c>
      <c r="G116" t="s">
        <v>486</v>
      </c>
      <c r="I116" t="s">
        <v>478</v>
      </c>
      <c r="K116" s="15">
        <v>42933</v>
      </c>
      <c r="L116" t="s">
        <v>183</v>
      </c>
      <c r="M116" t="s">
        <v>479</v>
      </c>
      <c r="N116" t="s">
        <v>44</v>
      </c>
      <c r="O116" t="s">
        <v>45</v>
      </c>
      <c r="P116">
        <v>12550</v>
      </c>
      <c r="Q116" t="s">
        <v>46</v>
      </c>
      <c r="Y116" t="s">
        <v>59</v>
      </c>
      <c r="AJ116">
        <v>5</v>
      </c>
      <c r="AK116" t="b">
        <v>0</v>
      </c>
      <c r="AL116" t="s">
        <v>173</v>
      </c>
    </row>
    <row r="117" spans="1:38" x14ac:dyDescent="0.3">
      <c r="A117" s="18" t="str">
        <f>CONCATENATE(I117,$A$8,G117)</f>
        <v>Fernandez,Samuel</v>
      </c>
      <c r="C117" s="24" t="s">
        <v>689</v>
      </c>
      <c r="D117" t="s">
        <v>495</v>
      </c>
      <c r="E117" t="s">
        <v>490</v>
      </c>
      <c r="F117">
        <v>0</v>
      </c>
      <c r="G117" t="s">
        <v>496</v>
      </c>
      <c r="I117" t="s">
        <v>54</v>
      </c>
      <c r="K117" t="s">
        <v>197</v>
      </c>
      <c r="L117" t="s">
        <v>198</v>
      </c>
      <c r="M117" t="s">
        <v>493</v>
      </c>
      <c r="N117" t="s">
        <v>44</v>
      </c>
      <c r="O117" t="s">
        <v>45</v>
      </c>
      <c r="P117">
        <v>12550</v>
      </c>
      <c r="Q117" t="s">
        <v>46</v>
      </c>
      <c r="Y117" t="s">
        <v>103</v>
      </c>
      <c r="AJ117">
        <v>2</v>
      </c>
      <c r="AK117" t="b">
        <v>0</v>
      </c>
      <c r="AL117" t="s">
        <v>180</v>
      </c>
    </row>
    <row r="118" spans="1:38" x14ac:dyDescent="0.3">
      <c r="A118" s="18" t="str">
        <f>CONCATENATE(I118,$A$8,G118)</f>
        <v>Martinez,Samuel</v>
      </c>
      <c r="C118" s="24" t="s">
        <v>693</v>
      </c>
      <c r="D118" t="s">
        <v>501</v>
      </c>
      <c r="E118" t="s">
        <v>498</v>
      </c>
      <c r="F118">
        <v>0</v>
      </c>
      <c r="G118" t="s">
        <v>496</v>
      </c>
      <c r="I118" t="s">
        <v>228</v>
      </c>
      <c r="K118" s="15">
        <v>41716</v>
      </c>
      <c r="L118" t="s">
        <v>410</v>
      </c>
      <c r="M118" t="s">
        <v>500</v>
      </c>
      <c r="N118" t="s">
        <v>44</v>
      </c>
      <c r="O118" t="s">
        <v>45</v>
      </c>
      <c r="P118">
        <v>12550</v>
      </c>
      <c r="Q118" t="s">
        <v>46</v>
      </c>
      <c r="Y118" t="s">
        <v>103</v>
      </c>
      <c r="AJ118">
        <v>5</v>
      </c>
      <c r="AK118" t="b">
        <v>0</v>
      </c>
      <c r="AL118" t="s">
        <v>180</v>
      </c>
    </row>
    <row r="119" spans="1:38" x14ac:dyDescent="0.3">
      <c r="A119" s="18" t="str">
        <f>CONCATENATE(I119,$A$8,G119)</f>
        <v>Fernandez,Jhassua</v>
      </c>
      <c r="C119" s="24" t="s">
        <v>692</v>
      </c>
      <c r="D119" t="s">
        <v>506</v>
      </c>
      <c r="E119" t="s">
        <v>498</v>
      </c>
      <c r="F119">
        <v>0</v>
      </c>
      <c r="G119" t="s">
        <v>507</v>
      </c>
      <c r="I119" t="s">
        <v>54</v>
      </c>
      <c r="K119" s="15">
        <v>38818</v>
      </c>
      <c r="L119" t="s">
        <v>172</v>
      </c>
      <c r="M119" t="s">
        <v>500</v>
      </c>
      <c r="N119" t="s">
        <v>44</v>
      </c>
      <c r="O119" t="s">
        <v>45</v>
      </c>
      <c r="P119">
        <v>12550</v>
      </c>
      <c r="Q119" t="s">
        <v>46</v>
      </c>
      <c r="Y119" t="s">
        <v>103</v>
      </c>
      <c r="AJ119">
        <v>5</v>
      </c>
      <c r="AK119" t="b">
        <v>0</v>
      </c>
      <c r="AL119" t="s">
        <v>505</v>
      </c>
    </row>
    <row r="120" spans="1:38" x14ac:dyDescent="0.3">
      <c r="A120" s="18" t="str">
        <f>CONCATENATE(I120,$A$8,G120)</f>
        <v>Fernandez,Joseph</v>
      </c>
      <c r="C120" s="24" t="s">
        <v>691</v>
      </c>
      <c r="D120" t="s">
        <v>504</v>
      </c>
      <c r="E120" t="s">
        <v>498</v>
      </c>
      <c r="F120">
        <v>0</v>
      </c>
      <c r="G120" t="s">
        <v>484</v>
      </c>
      <c r="I120" t="s">
        <v>54</v>
      </c>
      <c r="K120" s="15">
        <v>38818</v>
      </c>
      <c r="L120" t="s">
        <v>172</v>
      </c>
      <c r="M120" t="s">
        <v>500</v>
      </c>
      <c r="N120" t="s">
        <v>44</v>
      </c>
      <c r="O120" t="s">
        <v>45</v>
      </c>
      <c r="P120">
        <v>12550</v>
      </c>
      <c r="Q120" t="s">
        <v>46</v>
      </c>
      <c r="Y120" t="s">
        <v>103</v>
      </c>
      <c r="AJ120">
        <v>5</v>
      </c>
      <c r="AK120" t="b">
        <v>0</v>
      </c>
      <c r="AL120" t="s">
        <v>505</v>
      </c>
    </row>
    <row r="121" spans="1:38" x14ac:dyDescent="0.3">
      <c r="A121" s="18" t="str">
        <f>CONCATENATE(I121,$A$8,G121)</f>
        <v>Martinez,Salma</v>
      </c>
      <c r="C121" s="24" t="s">
        <v>690</v>
      </c>
      <c r="D121" t="s">
        <v>502</v>
      </c>
      <c r="E121" t="s">
        <v>498</v>
      </c>
      <c r="F121">
        <v>2</v>
      </c>
      <c r="G121" t="s">
        <v>503</v>
      </c>
      <c r="I121" t="s">
        <v>228</v>
      </c>
      <c r="K121" s="15">
        <v>36767</v>
      </c>
      <c r="L121" t="s">
        <v>286</v>
      </c>
      <c r="M121" t="s">
        <v>500</v>
      </c>
      <c r="N121" t="s">
        <v>44</v>
      </c>
      <c r="O121" t="s">
        <v>45</v>
      </c>
      <c r="P121">
        <v>12550</v>
      </c>
      <c r="Q121" t="s">
        <v>46</v>
      </c>
      <c r="Y121" t="s">
        <v>59</v>
      </c>
      <c r="AJ121">
        <v>5</v>
      </c>
      <c r="AK121" t="b">
        <v>0</v>
      </c>
      <c r="AL121" t="s">
        <v>173</v>
      </c>
    </row>
    <row r="122" spans="1:38" x14ac:dyDescent="0.3">
      <c r="A122" s="18" t="str">
        <f>CONCATENATE(I122,$A$8,G122)</f>
        <v>Valerio,Abraham</v>
      </c>
      <c r="C122" s="24" t="s">
        <v>696</v>
      </c>
      <c r="D122" t="s">
        <v>516</v>
      </c>
      <c r="E122" t="s">
        <v>509</v>
      </c>
      <c r="F122">
        <v>0</v>
      </c>
      <c r="G122" t="s">
        <v>517</v>
      </c>
      <c r="I122" t="s">
        <v>515</v>
      </c>
      <c r="K122" s="15">
        <v>41607</v>
      </c>
      <c r="L122" t="s">
        <v>193</v>
      </c>
      <c r="M122" t="s">
        <v>511</v>
      </c>
      <c r="N122" t="s">
        <v>44</v>
      </c>
      <c r="O122" t="s">
        <v>45</v>
      </c>
      <c r="P122">
        <v>12550</v>
      </c>
      <c r="Q122" t="s">
        <v>46</v>
      </c>
      <c r="Y122" t="s">
        <v>103</v>
      </c>
      <c r="AJ122">
        <v>4</v>
      </c>
      <c r="AK122" t="b">
        <v>0</v>
      </c>
      <c r="AL122" t="s">
        <v>180</v>
      </c>
    </row>
    <row r="123" spans="1:38" x14ac:dyDescent="0.3">
      <c r="A123" s="18" t="str">
        <f>CONCATENATE(I123,$A$8,G123)</f>
        <v>Herrera,Minerva</v>
      </c>
      <c r="C123" s="24" t="s">
        <v>695</v>
      </c>
      <c r="D123" t="s">
        <v>518</v>
      </c>
      <c r="E123" t="s">
        <v>509</v>
      </c>
      <c r="F123">
        <v>0</v>
      </c>
      <c r="G123" t="s">
        <v>519</v>
      </c>
      <c r="I123" t="s">
        <v>520</v>
      </c>
      <c r="K123" s="15">
        <v>38624</v>
      </c>
      <c r="L123" t="s">
        <v>344</v>
      </c>
      <c r="M123" t="s">
        <v>511</v>
      </c>
      <c r="N123" t="s">
        <v>44</v>
      </c>
      <c r="O123" t="s">
        <v>45</v>
      </c>
      <c r="P123">
        <v>12550</v>
      </c>
      <c r="Q123" t="s">
        <v>46</v>
      </c>
      <c r="Y123" t="s">
        <v>59</v>
      </c>
      <c r="AJ123">
        <v>4</v>
      </c>
      <c r="AK123" t="b">
        <v>0</v>
      </c>
      <c r="AL123" t="s">
        <v>173</v>
      </c>
    </row>
    <row r="124" spans="1:38" x14ac:dyDescent="0.3">
      <c r="A124" s="18" t="str">
        <f>CONCATENATE(I124,$A$8,G124)</f>
        <v>Valerio,Brisa</v>
      </c>
      <c r="C124" s="24" t="s">
        <v>694</v>
      </c>
      <c r="D124" t="s">
        <v>513</v>
      </c>
      <c r="E124" t="s">
        <v>509</v>
      </c>
      <c r="F124">
        <v>0</v>
      </c>
      <c r="G124" t="s">
        <v>514</v>
      </c>
      <c r="I124" t="s">
        <v>515</v>
      </c>
      <c r="K124" s="15">
        <v>42809</v>
      </c>
      <c r="L124" t="s">
        <v>183</v>
      </c>
      <c r="M124" t="s">
        <v>511</v>
      </c>
      <c r="N124" t="s">
        <v>44</v>
      </c>
      <c r="O124" t="s">
        <v>45</v>
      </c>
      <c r="P124">
        <v>12550</v>
      </c>
      <c r="Q124" t="s">
        <v>46</v>
      </c>
      <c r="Y124" t="s">
        <v>59</v>
      </c>
      <c r="AJ124">
        <v>4</v>
      </c>
      <c r="AK124" t="b">
        <v>0</v>
      </c>
      <c r="AL124" t="s">
        <v>173</v>
      </c>
    </row>
    <row r="125" spans="1:38" x14ac:dyDescent="0.3">
      <c r="A125" s="18" t="str">
        <f>CONCATENATE(I125,$A$8,G125)</f>
        <v>Lopez,Emmanuel</v>
      </c>
      <c r="C125" s="24" t="s">
        <v>700</v>
      </c>
      <c r="D125" t="s">
        <v>533</v>
      </c>
      <c r="E125" t="s">
        <v>522</v>
      </c>
      <c r="F125">
        <v>0</v>
      </c>
      <c r="G125" t="s">
        <v>534</v>
      </c>
      <c r="I125" t="s">
        <v>532</v>
      </c>
      <c r="K125" s="15">
        <v>43244</v>
      </c>
      <c r="L125" t="s">
        <v>187</v>
      </c>
      <c r="M125" t="s">
        <v>525</v>
      </c>
      <c r="N125" t="s">
        <v>44</v>
      </c>
      <c r="O125" t="s">
        <v>45</v>
      </c>
      <c r="P125">
        <v>12550</v>
      </c>
      <c r="Q125" t="s">
        <v>46</v>
      </c>
      <c r="Y125" t="s">
        <v>103</v>
      </c>
      <c r="AJ125">
        <v>5</v>
      </c>
      <c r="AK125" t="b">
        <v>0</v>
      </c>
      <c r="AL125" t="s">
        <v>180</v>
      </c>
    </row>
    <row r="126" spans="1:38" x14ac:dyDescent="0.3">
      <c r="A126" s="18" t="str">
        <f>CONCATENATE(I126,$A$8,G126)</f>
        <v>Lopez,Estevan</v>
      </c>
      <c r="C126" s="24" t="s">
        <v>699</v>
      </c>
      <c r="D126" t="s">
        <v>530</v>
      </c>
      <c r="E126" t="s">
        <v>522</v>
      </c>
      <c r="F126">
        <v>0</v>
      </c>
      <c r="G126" t="s">
        <v>531</v>
      </c>
      <c r="I126" t="s">
        <v>532</v>
      </c>
      <c r="K126" s="15">
        <v>42313</v>
      </c>
      <c r="L126" t="s">
        <v>168</v>
      </c>
      <c r="M126" t="s">
        <v>525</v>
      </c>
      <c r="N126" t="s">
        <v>44</v>
      </c>
      <c r="O126" t="s">
        <v>45</v>
      </c>
      <c r="P126">
        <v>12550</v>
      </c>
      <c r="Q126" t="s">
        <v>46</v>
      </c>
      <c r="Y126" t="s">
        <v>103</v>
      </c>
      <c r="AJ126">
        <v>5</v>
      </c>
      <c r="AK126" t="b">
        <v>0</v>
      </c>
      <c r="AL126" t="s">
        <v>180</v>
      </c>
    </row>
    <row r="127" spans="1:38" x14ac:dyDescent="0.3">
      <c r="A127" s="18" t="str">
        <f>CONCATENATE(I127,$A$8,G127)</f>
        <v>Cruz,Elliena</v>
      </c>
      <c r="C127" s="24" t="s">
        <v>698</v>
      </c>
      <c r="D127" t="s">
        <v>527</v>
      </c>
      <c r="E127" t="s">
        <v>522</v>
      </c>
      <c r="F127">
        <v>0</v>
      </c>
      <c r="G127" t="s">
        <v>528</v>
      </c>
      <c r="I127" t="s">
        <v>529</v>
      </c>
      <c r="K127" s="15">
        <v>41614</v>
      </c>
      <c r="L127" t="s">
        <v>193</v>
      </c>
      <c r="M127" t="s">
        <v>525</v>
      </c>
      <c r="N127" t="s">
        <v>44</v>
      </c>
      <c r="O127" t="s">
        <v>45</v>
      </c>
      <c r="P127">
        <v>12550</v>
      </c>
      <c r="Q127" t="s">
        <v>46</v>
      </c>
      <c r="Y127" t="s">
        <v>59</v>
      </c>
      <c r="AJ127">
        <v>5</v>
      </c>
      <c r="AK127" t="b">
        <v>0</v>
      </c>
      <c r="AL127" t="s">
        <v>173</v>
      </c>
    </row>
    <row r="128" spans="1:38" x14ac:dyDescent="0.3">
      <c r="A128" s="18" t="str">
        <f>CONCATENATE(I128,$A$8,G128)</f>
        <v>Lozano,Hannah</v>
      </c>
      <c r="C128" s="24" t="s">
        <v>697</v>
      </c>
      <c r="D128" t="s">
        <v>535</v>
      </c>
      <c r="E128" t="s">
        <v>522</v>
      </c>
      <c r="F128">
        <v>0</v>
      </c>
      <c r="G128" t="s">
        <v>536</v>
      </c>
      <c r="I128" t="s">
        <v>523</v>
      </c>
      <c r="K128" s="15">
        <v>39541</v>
      </c>
      <c r="L128" t="s">
        <v>537</v>
      </c>
      <c r="M128" t="s">
        <v>525</v>
      </c>
      <c r="N128" t="s">
        <v>44</v>
      </c>
      <c r="O128" t="s">
        <v>45</v>
      </c>
      <c r="P128">
        <v>12550</v>
      </c>
      <c r="Q128" t="s">
        <v>46</v>
      </c>
      <c r="Y128" t="s">
        <v>59</v>
      </c>
      <c r="AJ128">
        <v>5</v>
      </c>
      <c r="AK128" t="b">
        <v>0</v>
      </c>
      <c r="AL128" t="s">
        <v>538</v>
      </c>
    </row>
    <row r="129" spans="1:38" x14ac:dyDescent="0.3">
      <c r="A129" s="18" t="str">
        <f>CONCATENATE(I129,$A$8,G129)</f>
        <v>Perez,Hermetes</v>
      </c>
      <c r="C129" s="24" t="s">
        <v>703</v>
      </c>
      <c r="D129" t="s">
        <v>547</v>
      </c>
      <c r="E129" t="s">
        <v>540</v>
      </c>
      <c r="F129">
        <v>0</v>
      </c>
      <c r="G129" t="s">
        <v>548</v>
      </c>
      <c r="I129" t="s">
        <v>359</v>
      </c>
      <c r="K129" s="15">
        <v>38705</v>
      </c>
      <c r="L129" t="s">
        <v>344</v>
      </c>
      <c r="M129" t="s">
        <v>542</v>
      </c>
      <c r="N129" t="s">
        <v>57</v>
      </c>
      <c r="O129" t="s">
        <v>45</v>
      </c>
      <c r="P129">
        <v>12553</v>
      </c>
      <c r="Q129" t="s">
        <v>46</v>
      </c>
      <c r="X129" s="31" t="s">
        <v>2</v>
      </c>
      <c r="Y129" t="s">
        <v>103</v>
      </c>
      <c r="AJ129">
        <v>4</v>
      </c>
      <c r="AK129" t="b">
        <v>0</v>
      </c>
      <c r="AL129" t="s">
        <v>180</v>
      </c>
    </row>
    <row r="130" spans="1:38" x14ac:dyDescent="0.3">
      <c r="A130" s="18" t="str">
        <f>CONCATENATE(I130,$A$8,G130)</f>
        <v>Perez Lozano,Lemel</v>
      </c>
      <c r="C130" s="24" t="s">
        <v>702</v>
      </c>
      <c r="D130" t="s">
        <v>544</v>
      </c>
      <c r="E130" t="s">
        <v>540</v>
      </c>
      <c r="F130">
        <v>0</v>
      </c>
      <c r="G130" t="s">
        <v>545</v>
      </c>
      <c r="I130" t="s">
        <v>546</v>
      </c>
      <c r="K130" s="15">
        <v>43646</v>
      </c>
      <c r="L130" t="s">
        <v>332</v>
      </c>
      <c r="M130" t="s">
        <v>542</v>
      </c>
      <c r="N130" t="s">
        <v>57</v>
      </c>
      <c r="O130" t="s">
        <v>45</v>
      </c>
      <c r="P130">
        <v>12553</v>
      </c>
      <c r="Q130" t="s">
        <v>46</v>
      </c>
      <c r="X130" s="31" t="s">
        <v>2</v>
      </c>
      <c r="Y130" t="s">
        <v>103</v>
      </c>
      <c r="AJ130">
        <v>4</v>
      </c>
      <c r="AK130" t="b">
        <v>0</v>
      </c>
      <c r="AL130" t="s">
        <v>180</v>
      </c>
    </row>
    <row r="131" spans="1:38" x14ac:dyDescent="0.3">
      <c r="A131" s="18" t="str">
        <f>CONCATENATE(I131,$A$8,G131)</f>
        <v>Perez Lozano,Jennifere</v>
      </c>
      <c r="C131" s="24" t="s">
        <v>701</v>
      </c>
      <c r="D131" t="s">
        <v>549</v>
      </c>
      <c r="E131" t="s">
        <v>540</v>
      </c>
      <c r="F131">
        <v>0</v>
      </c>
      <c r="G131" t="s">
        <v>550</v>
      </c>
      <c r="I131" t="s">
        <v>546</v>
      </c>
      <c r="K131" s="15">
        <v>39300</v>
      </c>
      <c r="L131" t="s">
        <v>347</v>
      </c>
      <c r="M131" t="s">
        <v>542</v>
      </c>
      <c r="N131" t="s">
        <v>57</v>
      </c>
      <c r="O131" t="s">
        <v>45</v>
      </c>
      <c r="P131">
        <v>12553</v>
      </c>
      <c r="Q131" t="s">
        <v>46</v>
      </c>
      <c r="X131" s="31" t="s">
        <v>2</v>
      </c>
      <c r="Y131" t="s">
        <v>59</v>
      </c>
      <c r="AJ131">
        <v>4</v>
      </c>
      <c r="AK131" t="b">
        <v>0</v>
      </c>
      <c r="AL131" t="s">
        <v>173</v>
      </c>
    </row>
    <row r="132" spans="1:38" x14ac:dyDescent="0.3">
      <c r="A132" s="18" t="str">
        <f>CONCATENATE(I132,$A$8,G132)</f>
        <v>Saqustume,Eriksen</v>
      </c>
      <c r="C132" s="24" t="s">
        <v>709</v>
      </c>
      <c r="D132" t="s">
        <v>566</v>
      </c>
      <c r="E132" t="s">
        <v>552</v>
      </c>
      <c r="F132">
        <v>0</v>
      </c>
      <c r="G132" t="s">
        <v>567</v>
      </c>
      <c r="I132" t="s">
        <v>559</v>
      </c>
      <c r="K132" s="15">
        <v>41518</v>
      </c>
      <c r="L132" t="s">
        <v>193</v>
      </c>
      <c r="M132" t="s">
        <v>555</v>
      </c>
      <c r="N132" t="s">
        <v>44</v>
      </c>
      <c r="O132" t="s">
        <v>45</v>
      </c>
      <c r="P132">
        <v>12550</v>
      </c>
      <c r="Q132" t="s">
        <v>46</v>
      </c>
      <c r="X132" s="31" t="s">
        <v>2</v>
      </c>
      <c r="Y132" t="s">
        <v>103</v>
      </c>
      <c r="AJ132">
        <v>7</v>
      </c>
      <c r="AK132" t="b">
        <v>0</v>
      </c>
      <c r="AL132" t="s">
        <v>180</v>
      </c>
    </row>
    <row r="133" spans="1:38" x14ac:dyDescent="0.3">
      <c r="A133" s="18" t="str">
        <f>CONCATENATE(I133,$A$8,G133)</f>
        <v>Saqustume,Erick</v>
      </c>
      <c r="C133" s="24" t="s">
        <v>708</v>
      </c>
      <c r="D133" t="s">
        <v>560</v>
      </c>
      <c r="E133" t="s">
        <v>552</v>
      </c>
      <c r="F133">
        <v>0</v>
      </c>
      <c r="G133" t="s">
        <v>222</v>
      </c>
      <c r="I133" t="s">
        <v>559</v>
      </c>
      <c r="K133" s="15">
        <v>38298</v>
      </c>
      <c r="L133" t="s">
        <v>561</v>
      </c>
      <c r="M133" t="s">
        <v>555</v>
      </c>
      <c r="N133" t="s">
        <v>44</v>
      </c>
      <c r="O133" t="s">
        <v>45</v>
      </c>
      <c r="P133">
        <v>12550</v>
      </c>
      <c r="Q133" t="s">
        <v>46</v>
      </c>
      <c r="X133" s="31" t="s">
        <v>2</v>
      </c>
      <c r="Y133" t="s">
        <v>103</v>
      </c>
      <c r="AJ133">
        <v>7</v>
      </c>
      <c r="AK133" t="b">
        <v>0</v>
      </c>
      <c r="AL133" t="s">
        <v>180</v>
      </c>
    </row>
    <row r="134" spans="1:38" x14ac:dyDescent="0.3">
      <c r="A134" s="18" t="str">
        <f>CONCATENATE(I134,$A$8,G134)</f>
        <v>Saqustume,Extany</v>
      </c>
      <c r="C134" s="24" t="s">
        <v>707</v>
      </c>
      <c r="D134" t="s">
        <v>557</v>
      </c>
      <c r="E134" t="s">
        <v>552</v>
      </c>
      <c r="F134">
        <v>0</v>
      </c>
      <c r="G134" t="s">
        <v>558</v>
      </c>
      <c r="I134" t="s">
        <v>559</v>
      </c>
      <c r="K134" s="15">
        <v>42463</v>
      </c>
      <c r="L134" t="s">
        <v>207</v>
      </c>
      <c r="M134" t="s">
        <v>555</v>
      </c>
      <c r="N134" t="s">
        <v>44</v>
      </c>
      <c r="O134" t="s">
        <v>45</v>
      </c>
      <c r="P134">
        <v>12550</v>
      </c>
      <c r="Q134" t="s">
        <v>46</v>
      </c>
      <c r="X134" s="31" t="s">
        <v>2</v>
      </c>
      <c r="Y134" t="s">
        <v>103</v>
      </c>
      <c r="AJ134">
        <v>7</v>
      </c>
      <c r="AK134" t="b">
        <v>0</v>
      </c>
      <c r="AL134" t="s">
        <v>180</v>
      </c>
    </row>
    <row r="135" spans="1:38" x14ac:dyDescent="0.3">
      <c r="A135" s="18" t="str">
        <f>CONCATENATE(I135,$A$8,G135)</f>
        <v>Hernandez,Rosa</v>
      </c>
      <c r="C135" s="24" t="s">
        <v>706</v>
      </c>
      <c r="D135" t="s">
        <v>568</v>
      </c>
      <c r="E135" t="s">
        <v>552</v>
      </c>
      <c r="F135">
        <v>0</v>
      </c>
      <c r="G135" t="s">
        <v>70</v>
      </c>
      <c r="I135" t="s">
        <v>324</v>
      </c>
      <c r="K135" s="15">
        <v>43767</v>
      </c>
      <c r="L135" t="s">
        <v>569</v>
      </c>
      <c r="M135" t="s">
        <v>555</v>
      </c>
      <c r="N135" t="s">
        <v>44</v>
      </c>
      <c r="O135" t="s">
        <v>45</v>
      </c>
      <c r="P135">
        <v>12550</v>
      </c>
      <c r="Q135" t="s">
        <v>46</v>
      </c>
      <c r="X135" s="31" t="s">
        <v>2</v>
      </c>
      <c r="Y135" t="s">
        <v>59</v>
      </c>
      <c r="AJ135">
        <v>7</v>
      </c>
      <c r="AK135" t="b">
        <v>0</v>
      </c>
      <c r="AL135" t="s">
        <v>173</v>
      </c>
    </row>
    <row r="136" spans="1:38" x14ac:dyDescent="0.3">
      <c r="A136" s="18" t="str">
        <f>CONCATENATE(I136,$A$8,G136)</f>
        <v>Saqustume,Esdey</v>
      </c>
      <c r="C136" s="24" t="s">
        <v>705</v>
      </c>
      <c r="D136" t="s">
        <v>564</v>
      </c>
      <c r="E136" t="s">
        <v>552</v>
      </c>
      <c r="F136">
        <v>0</v>
      </c>
      <c r="G136" t="s">
        <v>565</v>
      </c>
      <c r="I136" t="s">
        <v>559</v>
      </c>
      <c r="K136" s="15">
        <v>41115</v>
      </c>
      <c r="L136" t="s">
        <v>176</v>
      </c>
      <c r="M136" t="s">
        <v>555</v>
      </c>
      <c r="N136" t="s">
        <v>44</v>
      </c>
      <c r="O136" t="s">
        <v>45</v>
      </c>
      <c r="P136">
        <v>12550</v>
      </c>
      <c r="Q136" t="s">
        <v>46</v>
      </c>
      <c r="X136" s="31" t="s">
        <v>2</v>
      </c>
      <c r="Y136" t="s">
        <v>59</v>
      </c>
      <c r="AJ136">
        <v>7</v>
      </c>
      <c r="AK136" t="b">
        <v>0</v>
      </c>
      <c r="AL136" t="s">
        <v>173</v>
      </c>
    </row>
    <row r="137" spans="1:38" x14ac:dyDescent="0.3">
      <c r="A137" s="18" t="str">
        <f>CONCATENATE(I137,$A$8,G137)</f>
        <v>Saqustume,Esbeydi</v>
      </c>
      <c r="C137" s="24" t="s">
        <v>704</v>
      </c>
      <c r="D137" t="s">
        <v>562</v>
      </c>
      <c r="E137" t="s">
        <v>552</v>
      </c>
      <c r="F137">
        <v>0</v>
      </c>
      <c r="G137" t="s">
        <v>563</v>
      </c>
      <c r="I137" t="s">
        <v>559</v>
      </c>
      <c r="K137" s="15">
        <v>43160</v>
      </c>
      <c r="L137" t="s">
        <v>187</v>
      </c>
      <c r="M137" t="s">
        <v>555</v>
      </c>
      <c r="N137" t="s">
        <v>44</v>
      </c>
      <c r="O137" t="s">
        <v>45</v>
      </c>
      <c r="P137">
        <v>12550</v>
      </c>
      <c r="Q137" t="s">
        <v>46</v>
      </c>
      <c r="X137" s="31" t="s">
        <v>2</v>
      </c>
      <c r="Y137" t="s">
        <v>59</v>
      </c>
      <c r="AJ137">
        <v>7</v>
      </c>
      <c r="AK137" t="b">
        <v>0</v>
      </c>
      <c r="AL137" t="s">
        <v>173</v>
      </c>
    </row>
    <row r="138" spans="1:38" x14ac:dyDescent="0.3">
      <c r="A138" s="18" t="str">
        <f>CONCATENATE(I138,$A$8,G138)</f>
        <v>Burks,Michael</v>
      </c>
      <c r="C138" s="24" t="s">
        <v>713</v>
      </c>
      <c r="D138" t="s">
        <v>586</v>
      </c>
      <c r="E138" t="s">
        <v>571</v>
      </c>
      <c r="F138">
        <v>0</v>
      </c>
      <c r="G138" t="s">
        <v>587</v>
      </c>
      <c r="I138" t="s">
        <v>588</v>
      </c>
      <c r="K138" s="15">
        <v>42920</v>
      </c>
      <c r="L138" t="s">
        <v>183</v>
      </c>
      <c r="M138" t="s">
        <v>575</v>
      </c>
      <c r="N138" t="s">
        <v>44</v>
      </c>
      <c r="O138" t="s">
        <v>45</v>
      </c>
      <c r="P138">
        <v>12550</v>
      </c>
      <c r="Q138" t="s">
        <v>46</v>
      </c>
      <c r="X138" s="31" t="s">
        <v>2</v>
      </c>
      <c r="Y138" t="s">
        <v>103</v>
      </c>
      <c r="AJ138">
        <v>5</v>
      </c>
      <c r="AK138" t="b">
        <v>0</v>
      </c>
      <c r="AL138" t="s">
        <v>180</v>
      </c>
    </row>
    <row r="139" spans="1:38" x14ac:dyDescent="0.3">
      <c r="A139" s="18" t="str">
        <f>CONCATENATE(I139,$A$8,G139)</f>
        <v>Peacock,Noah</v>
      </c>
      <c r="C139" s="24" t="s">
        <v>712</v>
      </c>
      <c r="D139" t="s">
        <v>581</v>
      </c>
      <c r="E139" t="s">
        <v>571</v>
      </c>
      <c r="F139">
        <v>0</v>
      </c>
      <c r="G139" t="s">
        <v>582</v>
      </c>
      <c r="I139" t="s">
        <v>579</v>
      </c>
      <c r="K139" s="15">
        <v>39474</v>
      </c>
      <c r="L139" t="s">
        <v>347</v>
      </c>
      <c r="M139" t="s">
        <v>575</v>
      </c>
      <c r="N139" t="s">
        <v>44</v>
      </c>
      <c r="O139" t="s">
        <v>45</v>
      </c>
      <c r="P139">
        <v>12550</v>
      </c>
      <c r="Q139" t="s">
        <v>46</v>
      </c>
      <c r="X139" s="31" t="s">
        <v>2</v>
      </c>
      <c r="Y139" t="s">
        <v>103</v>
      </c>
      <c r="AJ139">
        <v>5</v>
      </c>
      <c r="AK139" t="b">
        <v>0</v>
      </c>
      <c r="AL139" t="s">
        <v>180</v>
      </c>
    </row>
    <row r="140" spans="1:38" x14ac:dyDescent="0.3">
      <c r="A140" s="18" t="str">
        <f>CONCATENATE(I140,$A$8,G140)</f>
        <v>Fallen,Kamani</v>
      </c>
      <c r="C140" s="24" t="s">
        <v>711</v>
      </c>
      <c r="D140" t="s">
        <v>583</v>
      </c>
      <c r="E140" t="s">
        <v>571</v>
      </c>
      <c r="F140">
        <v>0</v>
      </c>
      <c r="G140" t="s">
        <v>584</v>
      </c>
      <c r="I140" t="s">
        <v>585</v>
      </c>
      <c r="K140" s="15">
        <v>40761</v>
      </c>
      <c r="L140" t="s">
        <v>271</v>
      </c>
      <c r="M140" t="s">
        <v>575</v>
      </c>
      <c r="N140" t="s">
        <v>44</v>
      </c>
      <c r="O140" t="s">
        <v>45</v>
      </c>
      <c r="P140">
        <v>12550</v>
      </c>
      <c r="Q140" t="s">
        <v>46</v>
      </c>
      <c r="X140" s="31" t="s">
        <v>2</v>
      </c>
      <c r="Y140" t="s">
        <v>59</v>
      </c>
      <c r="AJ140">
        <v>5</v>
      </c>
      <c r="AK140" t="b">
        <v>0</v>
      </c>
      <c r="AL140" t="s">
        <v>173</v>
      </c>
    </row>
    <row r="141" spans="1:38" x14ac:dyDescent="0.3">
      <c r="A141" s="18" t="str">
        <f>CONCATENATE(I141,$A$8,G141)</f>
        <v>Peacock,Shyanne</v>
      </c>
      <c r="C141" s="24" t="s">
        <v>710</v>
      </c>
      <c r="D141" t="s">
        <v>577</v>
      </c>
      <c r="E141" t="s">
        <v>571</v>
      </c>
      <c r="F141">
        <v>0</v>
      </c>
      <c r="G141" t="s">
        <v>578</v>
      </c>
      <c r="I141" t="s">
        <v>579</v>
      </c>
      <c r="K141" s="15">
        <v>37416</v>
      </c>
      <c r="L141" t="s">
        <v>580</v>
      </c>
      <c r="M141" t="s">
        <v>575</v>
      </c>
      <c r="N141" t="s">
        <v>44</v>
      </c>
      <c r="O141" t="s">
        <v>45</v>
      </c>
      <c r="P141">
        <v>12550</v>
      </c>
      <c r="Q141" t="s">
        <v>46</v>
      </c>
      <c r="X141" s="31" t="s">
        <v>2</v>
      </c>
      <c r="Y141" t="s">
        <v>59</v>
      </c>
      <c r="AJ141">
        <v>5</v>
      </c>
      <c r="AK141" t="b">
        <v>0</v>
      </c>
      <c r="AL141" t="s">
        <v>173</v>
      </c>
    </row>
    <row r="142" spans="1:38" x14ac:dyDescent="0.3">
      <c r="A142" s="18" t="str">
        <f>CONCATENATE(I142,$A$8,G142)</f>
        <v>Lerebours,Archie</v>
      </c>
      <c r="C142" s="24" t="s">
        <v>715</v>
      </c>
      <c r="D142" t="s">
        <v>599</v>
      </c>
      <c r="E142" t="s">
        <v>590</v>
      </c>
      <c r="F142">
        <v>0</v>
      </c>
      <c r="G142" t="s">
        <v>600</v>
      </c>
      <c r="I142" t="s">
        <v>592</v>
      </c>
      <c r="K142" s="15">
        <v>43647</v>
      </c>
      <c r="L142" t="s">
        <v>601</v>
      </c>
      <c r="M142" t="s">
        <v>593</v>
      </c>
      <c r="N142" t="s">
        <v>44</v>
      </c>
      <c r="O142" t="s">
        <v>45</v>
      </c>
      <c r="P142">
        <v>12550</v>
      </c>
      <c r="Q142" t="s">
        <v>46</v>
      </c>
      <c r="X142" s="31" t="s">
        <v>2</v>
      </c>
      <c r="Y142" t="s">
        <v>103</v>
      </c>
      <c r="AJ142">
        <v>3</v>
      </c>
      <c r="AK142" t="b">
        <v>0</v>
      </c>
      <c r="AL142" t="s">
        <v>180</v>
      </c>
    </row>
    <row r="143" spans="1:38" x14ac:dyDescent="0.3">
      <c r="A143" s="18" t="str">
        <f>CONCATENATE(I143,$A$8,G143)</f>
        <v>Barthelemy,Bradley</v>
      </c>
      <c r="C143" s="24" t="s">
        <v>714</v>
      </c>
      <c r="D143" t="s">
        <v>596</v>
      </c>
      <c r="E143" t="s">
        <v>590</v>
      </c>
      <c r="F143">
        <v>0</v>
      </c>
      <c r="G143" t="s">
        <v>597</v>
      </c>
      <c r="I143" t="s">
        <v>598</v>
      </c>
      <c r="K143" s="15">
        <v>42368</v>
      </c>
      <c r="L143" t="s">
        <v>168</v>
      </c>
      <c r="M143" t="s">
        <v>593</v>
      </c>
      <c r="N143" t="s">
        <v>44</v>
      </c>
      <c r="O143" t="s">
        <v>45</v>
      </c>
      <c r="P143">
        <v>12550</v>
      </c>
      <c r="Q143" t="s">
        <v>46</v>
      </c>
      <c r="X143" s="31" t="s">
        <v>2</v>
      </c>
      <c r="Y143" t="s">
        <v>103</v>
      </c>
      <c r="AJ143">
        <v>3</v>
      </c>
      <c r="AK143" t="b">
        <v>0</v>
      </c>
      <c r="AL143" t="s">
        <v>180</v>
      </c>
    </row>
    <row r="144" spans="1:38" x14ac:dyDescent="0.3">
      <c r="A144" s="18" t="str">
        <f>CONCATENATE(I144,$A$8,G144)</f>
        <v>Bienaime,Alton</v>
      </c>
      <c r="C144" s="24" t="s">
        <v>718</v>
      </c>
      <c r="D144" t="s">
        <v>613</v>
      </c>
      <c r="E144" t="s">
        <v>603</v>
      </c>
      <c r="F144">
        <v>0</v>
      </c>
      <c r="G144" t="s">
        <v>614</v>
      </c>
      <c r="I144" t="s">
        <v>610</v>
      </c>
      <c r="K144" s="15">
        <v>41434</v>
      </c>
      <c r="L144" t="s">
        <v>193</v>
      </c>
      <c r="M144" t="s">
        <v>593</v>
      </c>
      <c r="N144" t="s">
        <v>44</v>
      </c>
      <c r="O144" t="s">
        <v>45</v>
      </c>
      <c r="P144">
        <v>12550</v>
      </c>
      <c r="Q144" t="s">
        <v>46</v>
      </c>
      <c r="X144" s="31" t="s">
        <v>2</v>
      </c>
      <c r="Y144" t="s">
        <v>103</v>
      </c>
      <c r="AJ144">
        <v>4</v>
      </c>
      <c r="AK144" t="b">
        <v>0</v>
      </c>
      <c r="AL144" t="s">
        <v>180</v>
      </c>
    </row>
    <row r="145" spans="1:38" x14ac:dyDescent="0.3">
      <c r="A145" s="18" t="str">
        <f>CONCATENATE(I145,$A$8,G145)</f>
        <v>Bienaime,Ashton</v>
      </c>
      <c r="C145" s="24" t="s">
        <v>717</v>
      </c>
      <c r="D145" t="s">
        <v>611</v>
      </c>
      <c r="E145" t="s">
        <v>603</v>
      </c>
      <c r="F145">
        <v>0</v>
      </c>
      <c r="G145" t="s">
        <v>612</v>
      </c>
      <c r="I145" t="s">
        <v>610</v>
      </c>
      <c r="K145" s="15">
        <v>41434</v>
      </c>
      <c r="L145" t="s">
        <v>193</v>
      </c>
      <c r="M145" t="s">
        <v>593</v>
      </c>
      <c r="N145" t="s">
        <v>44</v>
      </c>
      <c r="O145" t="s">
        <v>45</v>
      </c>
      <c r="P145">
        <v>12550</v>
      </c>
      <c r="Q145" t="s">
        <v>46</v>
      </c>
      <c r="X145" s="31" t="s">
        <v>2</v>
      </c>
      <c r="Y145" t="s">
        <v>103</v>
      </c>
      <c r="AJ145">
        <v>4</v>
      </c>
      <c r="AK145" t="b">
        <v>0</v>
      </c>
      <c r="AL145" t="s">
        <v>180</v>
      </c>
    </row>
    <row r="146" spans="1:38" x14ac:dyDescent="0.3">
      <c r="A146" s="18" t="str">
        <f>CONCATENATE(I146,$A$8,G146)</f>
        <v>Bienaime,Adaya</v>
      </c>
      <c r="C146" s="24" t="s">
        <v>716</v>
      </c>
      <c r="D146" t="s">
        <v>608</v>
      </c>
      <c r="E146" t="s">
        <v>603</v>
      </c>
      <c r="F146">
        <v>0</v>
      </c>
      <c r="G146" t="s">
        <v>609</v>
      </c>
      <c r="I146" t="s">
        <v>610</v>
      </c>
      <c r="K146" s="15">
        <v>42453</v>
      </c>
      <c r="L146" t="s">
        <v>207</v>
      </c>
      <c r="M146" t="s">
        <v>593</v>
      </c>
      <c r="N146" t="s">
        <v>44</v>
      </c>
      <c r="O146" t="s">
        <v>45</v>
      </c>
      <c r="P146">
        <v>12550</v>
      </c>
      <c r="Q146" t="s">
        <v>46</v>
      </c>
      <c r="X146" s="31" t="s">
        <v>2</v>
      </c>
      <c r="Y146" t="s">
        <v>59</v>
      </c>
      <c r="AJ146">
        <v>4</v>
      </c>
      <c r="AK146" t="b">
        <v>0</v>
      </c>
      <c r="AL146" t="s">
        <v>173</v>
      </c>
    </row>
    <row r="147" spans="1:38" x14ac:dyDescent="0.3">
      <c r="A147" s="18" t="str">
        <f>CONCATENATE(I147,$A$8,G147)</f>
        <v>Lazo,Norman</v>
      </c>
      <c r="C147" s="24" t="s">
        <v>720</v>
      </c>
      <c r="D147" t="s">
        <v>624</v>
      </c>
      <c r="E147" t="s">
        <v>616</v>
      </c>
      <c r="F147">
        <v>0</v>
      </c>
      <c r="G147" t="s">
        <v>625</v>
      </c>
      <c r="I147" t="s">
        <v>623</v>
      </c>
      <c r="K147" t="s">
        <v>197</v>
      </c>
      <c r="L147" t="s">
        <v>198</v>
      </c>
      <c r="M147" t="s">
        <v>618</v>
      </c>
      <c r="N147" t="s">
        <v>44</v>
      </c>
      <c r="O147" t="s">
        <v>45</v>
      </c>
      <c r="P147">
        <v>12550</v>
      </c>
      <c r="Q147" t="s">
        <v>46</v>
      </c>
      <c r="X147" s="31" t="s">
        <v>620</v>
      </c>
      <c r="Y147" t="s">
        <v>103</v>
      </c>
      <c r="AJ147">
        <v>3</v>
      </c>
      <c r="AK147" t="b">
        <v>0</v>
      </c>
      <c r="AL147" t="s">
        <v>180</v>
      </c>
    </row>
    <row r="148" spans="1:38" x14ac:dyDescent="0.3">
      <c r="A148" s="18" t="str">
        <f>CONCATENATE(I148,$A$8,G148)</f>
        <v>Lazo,Michelle</v>
      </c>
      <c r="C148" s="24" t="s">
        <v>719</v>
      </c>
      <c r="D148" t="s">
        <v>621</v>
      </c>
      <c r="E148" t="s">
        <v>616</v>
      </c>
      <c r="F148">
        <v>0</v>
      </c>
      <c r="G148" t="s">
        <v>622</v>
      </c>
      <c r="I148" t="s">
        <v>623</v>
      </c>
      <c r="K148" t="s">
        <v>197</v>
      </c>
      <c r="L148" t="s">
        <v>198</v>
      </c>
      <c r="M148" t="s">
        <v>618</v>
      </c>
      <c r="N148" t="s">
        <v>44</v>
      </c>
      <c r="O148" t="s">
        <v>45</v>
      </c>
      <c r="P148">
        <v>12550</v>
      </c>
      <c r="Q148" t="s">
        <v>46</v>
      </c>
      <c r="X148" s="31" t="s">
        <v>620</v>
      </c>
      <c r="Y148" t="s">
        <v>59</v>
      </c>
      <c r="AJ148">
        <v>3</v>
      </c>
      <c r="AK148" t="b">
        <v>0</v>
      </c>
      <c r="AL148" t="s">
        <v>173</v>
      </c>
    </row>
  </sheetData>
  <sortState xmlns:xlrd2="http://schemas.microsoft.com/office/spreadsheetml/2017/richdata2" ref="A56:AL148">
    <sortCondition ref="C56:C1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Lookup</vt:lpstr>
      <vt:lpstr>Data</vt:lpstr>
      <vt:lpstr>Lookup2</vt:lpstr>
      <vt:lpstr>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Brown</dc:creator>
  <cp:lastModifiedBy>tbrow</cp:lastModifiedBy>
  <dcterms:created xsi:type="dcterms:W3CDTF">2020-02-27T14:00:42Z</dcterms:created>
  <dcterms:modified xsi:type="dcterms:W3CDTF">2020-02-29T14:07:00Z</dcterms:modified>
</cp:coreProperties>
</file>